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55" yWindow="65521" windowWidth="12750" windowHeight="134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Zálohy1" sheetId="16" r:id="rId16"/>
    <sheet name="Zálohy2" sheetId="17" r:id="rId17"/>
  </sheets>
  <definedNames>
    <definedName name="_xlfn.BAHTTEXT" hidden="1">#NAME?</definedName>
    <definedName name="_xlnm.Print_Area" localSheetId="7">'1Př1'!$A$1:$K$39</definedName>
    <definedName name="_xlnm.Print_Area" localSheetId="8">'1Př2'!$A$1:$G$50</definedName>
    <definedName name="_xlnm.Print_Area" localSheetId="9">'2Př'!$A$1:$J$40</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'DAP2'!$A$1:$J$46</definedName>
    <definedName name="_xlnm.Print_Area" localSheetId="4">'DAP3'!$A$1:$I$49</definedName>
    <definedName name="_xlnm.Print_Area" localSheetId="5">'DAP4'!$A$1:$K$58</definedName>
    <definedName name="_xlnm.Print_Area" localSheetId="14">'Poj_priz'!$A$1:$M$56</definedName>
    <definedName name="_xlnm.Print_Area" localSheetId="13">'Př_b'!$A$1:$F$36</definedName>
    <definedName name="_xlnm.Print_Area" localSheetId="0">'UVOD'!$A$1:$K$37</definedName>
    <definedName name="_xlnm.Print_Area" localSheetId="1">'ZAKL_DATA'!$A$1:$E$42</definedName>
    <definedName name="_xlnm.Print_Area" localSheetId="15">'Zálohy1'!$A$1:$E$41</definedName>
    <definedName name="_xlnm.Print_Area" localSheetId="16">'Zálohy2'!$A$1:$E$41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0"/>
          </rPr>
          <t xml:space="preserve">ASPEKT HM : </t>
        </r>
        <r>
          <rPr>
            <sz val="8"/>
            <rFont val="Tahoma"/>
            <family val="2"/>
          </rPr>
          <t>Tato položka se přenáší z přílohy 2, strana 1, kterou je potřeba vyplnit před dalším vyplňováním této stránky.</t>
        </r>
        <r>
          <rPr>
            <sz val="8"/>
            <rFont val="Tahoma"/>
            <family val="0"/>
          </rPr>
          <t xml:space="preserve">
</t>
        </r>
      </text>
    </comment>
    <comment ref="F39" authorId="0">
      <text>
        <r>
          <rPr>
            <b/>
            <sz val="8"/>
            <rFont val="Tahoma"/>
            <family val="0"/>
          </rPr>
          <t>ASPEKT HM :</t>
        </r>
        <r>
          <rPr>
            <sz val="8"/>
            <rFont val="Tahoma"/>
            <family val="2"/>
          </rPr>
          <t xml:space="preserve"> Pokud máte příjmy ze zahraničí, nebo příjmy plynoucí za více zdaňovacích období, je potřeba před dalším vyplňováním této stránky vyplnit přílohu č. 3.</t>
        </r>
      </text>
    </comment>
  </commentList>
</comments>
</file>

<file path=xl/comments5.xml><?xml version="1.0" encoding="utf-8"?>
<comments xmlns="http://schemas.openxmlformats.org/spreadsheetml/2006/main">
  <authors>
    <author>Martin Štěpán</author>
  </authors>
  <commentList>
    <comment ref="D28"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 ref="E6"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text>
        <r>
          <rPr>
            <b/>
            <sz val="9"/>
            <rFont val="Tahoma"/>
            <family val="0"/>
          </rPr>
          <t xml:space="preserve">Martin Štěpán: </t>
        </r>
        <r>
          <rPr>
            <sz val="9"/>
            <rFont val="Tahoma"/>
            <family val="0"/>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4"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text>
        <r>
          <rPr>
            <b/>
            <sz val="9"/>
            <rFont val="Tahoma"/>
            <family val="0"/>
          </rPr>
          <t>Martin Štěpán:</t>
        </r>
        <r>
          <rPr>
            <sz val="9"/>
            <rFont val="Tahoma"/>
            <family val="0"/>
          </rPr>
          <t xml:space="preserve">
V roce 2014 lze uplatnit max. 8500 Kč za jedno dítě umístěné ve školce nebo obdobném zařízení.</t>
        </r>
      </text>
    </comment>
  </commentList>
</comments>
</file>

<file path=xl/comments8.xml><?xml version="1.0" encoding="utf-8"?>
<comments xmlns="http://schemas.openxmlformats.org/spreadsheetml/2006/main">
  <authors>
    <author>Martin Stepan</author>
    <author>Martin Štěpán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<sst xmlns="http://schemas.openxmlformats.org/spreadsheetml/2006/main" count="871" uniqueCount="554">
  <si>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</si>
  <si>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</si>
  <si>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</si>
  <si>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</si>
  <si>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</si>
  <si>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</si>
  <si>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</si>
  <si>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</si>
  <si>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</si>
  <si>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</si>
  <si>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</si>
  <si>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</si>
  <si>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</si>
  <si>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</si>
  <si>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</si>
  <si>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</si>
  <si>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</si>
  <si>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</si>
  <si>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</si>
  <si>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</si>
  <si>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</si>
  <si>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</si>
  <si>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</si>
  <si>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</si>
  <si>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</si>
  <si>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</si>
  <si>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</si>
  <si>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</si>
  <si>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</si>
  <si>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</si>
  <si>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</si>
  <si>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</si>
  <si>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</si>
  <si>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</si>
  <si>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</si>
  <si>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</si>
  <si>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</si>
  <si>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</si>
  <si>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</si>
  <si>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</si>
  <si>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</si>
  <si>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</si>
  <si>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</si>
  <si>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</si>
  <si>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</si>
  <si>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</si>
  <si>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</si>
  <si>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</si>
  <si>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</si>
  <si>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</si>
  <si>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t>XXX</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</si>
  <si>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</si>
  <si>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</si>
  <si>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</si>
  <si>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</si>
  <si>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</si>
  <si>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</si>
  <si>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</si>
  <si>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</si>
  <si>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</si>
  <si>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</si>
  <si>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</si>
  <si>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</si>
  <si>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</si>
  <si>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</si>
  <si>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</si>
  <si>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</si>
  <si>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</si>
  <si>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</si>
  <si>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</si>
  <si>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</si>
  <si>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</si>
  <si>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</si>
  <si>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</si>
  <si>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</si>
  <si>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</si>
  <si>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</si>
  <si>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</si>
  <si>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</si>
  <si>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</si>
  <si>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</si>
  <si>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</si>
  <si>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</si>
  <si>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</si>
  <si>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</si>
  <si>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</si>
  <si>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</si>
  <si>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</si>
  <si>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</si>
  <si>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</si>
  <si>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</si>
  <si>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</si>
  <si>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</si>
  <si>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</si>
  <si>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</si>
  <si>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</si>
  <si>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</si>
  <si>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</si>
  <si>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</si>
  <si>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</si>
  <si>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DIČ :</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</si>
  <si>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</si>
  <si>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</si>
  <si>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</si>
  <si>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</si>
  <si>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</si>
  <si>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</si>
  <si>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</si>
  <si>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</si>
  <si>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</si>
  <si>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</si>
  <si>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</si>
  <si>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</si>
  <si>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</si>
  <si>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</si>
  <si>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</si>
  <si>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</si>
  <si>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</si>
  <si>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</si>
  <si>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</si>
  <si>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</si>
  <si>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</si>
  <si>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</si>
  <si>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</si>
  <si>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</si>
  <si>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podle zákona č. 586/1992 Sb., o daních z příjmů, ve znění pozdějších předpisů ( dále jen "zákon" )</t>
  </si>
  <si>
    <t>Příjmy podle § 7 zákona</t>
  </si>
  <si>
    <t>Výdaje související s příjmy podle § 7 zákona</t>
  </si>
  <si>
    <t>2. Doplňující údaje (§7 zákona)</t>
  </si>
  <si>
    <t>C. Údaje o podnikání a jiné samostatné výdělečné činnosti</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</si>
  <si>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</si>
  <si>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</si>
  <si>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</si>
  <si>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</si>
  <si>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</si>
  <si>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</si>
  <si>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</si>
  <si>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</si>
  <si>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</si>
  <si>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</si>
  <si>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</si>
  <si>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</si>
  <si>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</si>
  <si>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</si>
  <si>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</si>
  <si>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</si>
  <si>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</si>
  <si>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</si>
  <si>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</si>
  <si>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</si>
  <si>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</si>
  <si>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</si>
  <si>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</si>
  <si>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</si>
  <si>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</si>
  <si>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</si>
  <si>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</si>
  <si>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</si>
  <si>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</si>
  <si>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</si>
  <si>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</si>
  <si>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</si>
  <si>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</si>
  <si>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</si>
  <si>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</si>
  <si>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</si>
  <si>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</si>
  <si>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</si>
  <si>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</si>
  <si>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</si>
  <si>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</si>
  <si>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</si>
  <si>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</si>
  <si>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</si>
  <si>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</si>
  <si>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</si>
  <si>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</si>
  <si>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</si>
  <si>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</si>
  <si>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</si>
  <si>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</si>
  <si>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</si>
  <si>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</si>
  <si>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</si>
  <si>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</si>
  <si>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</si>
  <si>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</si>
  <si>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</si>
  <si>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</si>
  <si>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</si>
  <si>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</si>
  <si>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</si>
  <si>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</si>
  <si>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</si>
  <si>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</si>
  <si>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</si>
  <si>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</si>
  <si>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</si>
  <si>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</si>
  <si>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</si>
  <si>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</si>
  <si>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</si>
  <si>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</si>
  <si>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</si>
  <si>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</si>
  <si>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</si>
  <si>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</si>
  <si>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</si>
  <si>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</si>
  <si>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</si>
  <si>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</si>
  <si>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</si>
  <si>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</si>
  <si>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</si>
  <si>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</si>
  <si>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</si>
  <si>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</si>
  <si>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</si>
  <si>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</si>
  <si>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</si>
  <si>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</si>
  <si>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</si>
  <si>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</si>
  <si>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</si>
  <si>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</si>
  <si>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</si>
  <si>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</si>
  <si>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</si>
  <si>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</si>
  <si>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</si>
  <si>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</si>
  <si>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</si>
  <si>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</si>
  <si>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</si>
  <si>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</si>
  <si>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</si>
  <si>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</si>
  <si>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</si>
  <si>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</si>
  <si>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</si>
  <si>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</si>
  <si>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</si>
  <si>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</si>
  <si>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</si>
  <si>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</si>
  <si>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</si>
  <si>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</si>
  <si>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</si>
  <si>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</si>
  <si>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</si>
  <si>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</si>
  <si>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</si>
  <si>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</si>
  <si>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</si>
  <si>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</si>
  <si>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</si>
  <si>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</si>
  <si>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</si>
  <si>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</si>
  <si>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</si>
  <si>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</si>
  <si>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</si>
  <si>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</si>
  <si>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</si>
  <si>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</si>
  <si>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</si>
  <si>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</si>
  <si>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</si>
  <si>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</si>
  <si>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</si>
  <si>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</si>
  <si>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</si>
  <si>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</si>
  <si>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</si>
  <si>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</si>
  <si>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</si>
  <si>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</si>
  <si>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</si>
  <si>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</si>
  <si>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</si>
  <si>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</si>
  <si>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</si>
  <si>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</si>
  <si>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</si>
  <si>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448a</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</si>
  <si>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</si>
  <si>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</si>
  <si>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</si>
  <si>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</si>
  <si>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</si>
  <si>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</si>
  <si>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</si>
  <si>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</si>
  <si>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</si>
  <si>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</si>
  <si>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</si>
  <si>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</si>
  <si>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</si>
  <si>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</si>
  <si>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</si>
  <si>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</si>
  <si>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</si>
  <si>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</si>
  <si>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</si>
  <si>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</si>
  <si>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</si>
  <si>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Výkaz vyplňte prosím v celých Kč !</t>
  </si>
  <si>
    <t>04 Toto pojistné přiznání zpracoval a předkládá daňový poradce na základě plné moci k zastupování, která byla uplatněna u správce pojistného před uplynutím neprodloužené lhůty1)</t>
  </si>
  <si>
    <t>Přeplatek připadající na poplatníka podle § 28
odst.1 písm. b) zákona</t>
  </si>
  <si>
    <t>Rozdíl mezi pojistným a úhrnem zaplacených částek
a přeplatků (ř. 443 – ř. 447 – ř. 448 – ř. 448a)</t>
  </si>
  <si>
    <r>
      <t>Údaje o podepisující osobě</t>
    </r>
    <r>
      <rPr>
        <vertAlign val="superscript"/>
        <sz val="9"/>
        <rFont val="Arial CE"/>
        <family val="0"/>
      </rPr>
      <t>2)</t>
    </r>
    <r>
      <rPr>
        <b/>
        <sz val="9"/>
        <rFont val="Arial CE"/>
        <family val="2"/>
      </rPr>
      <t xml:space="preserve"> :</t>
    </r>
  </si>
  <si>
    <t>Poplatník pojistného / osoba oprávněná k podpisu</t>
  </si>
  <si>
    <t>Vlastnoruční podpis poplatníka pojistného / osoby oprávněné k podpisu</t>
  </si>
  <si>
    <r>
      <t>2)</t>
    </r>
    <r>
      <rPr>
        <sz val="8"/>
        <rFont val="Arial"/>
        <family val="2"/>
      </rPr>
      <t xml:space="preserve"> Údaje o podepisující osobě budou vyplněny pouze v případě, kdy je POJP zpracováno a podáno osobou odlišnou od poplatníka pojistného.</t>
    </r>
  </si>
  <si>
    <t>25 5405/P4/1 MFin 5405/P4/1 – vzor č. 2</t>
  </si>
  <si>
    <r>
      <t>05 DAP zpracoval a předkládá daňový poradce na základě plné moci k zastupování, která byla uplatněna u správce daně před uplynutím neprodloužené lhůty</t>
    </r>
    <r>
      <rPr>
        <vertAlign val="superscript"/>
        <sz val="8"/>
        <rFont val="Arial CE"/>
        <family val="2"/>
      </rPr>
      <t>1)</t>
    </r>
  </si>
  <si>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</si>
  <si>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</si>
  <si>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</si>
  <si>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</si>
  <si>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</si>
  <si>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</si>
  <si>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</si>
  <si>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</si>
  <si>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</si>
  <si>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</si>
  <si>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</si>
  <si>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</si>
  <si>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</si>
  <si>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</si>
  <si>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</si>
  <si>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PRO POPLATNÍKY, KTEŘÍ MAJÍ TERMÍN PRO ODEVZDÁNÍ DAŇOVÉHO PŘIZNÁNÍ STANOVEN NA BŘEZEN 2015</t>
  </si>
  <si>
    <t>PRO POPLATNÍKY, KTEŘÍ MAJÍ TERMÍN PRO ODEVZDÁNÍ DAŇOVÉHO PŘIZNÁNÍ STANOVEN NA ČERVEN 2015</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</si>
  <si>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</si>
  <si>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25 5405 Mfin 5405 vzor č. 21</t>
  </si>
  <si>
    <t>formulář je platný pro zdaňovací období započatá v roce 2014</t>
  </si>
  <si>
    <t>25 5405 MFin 5405 vzor č.21</t>
  </si>
  <si>
    <t>21 Číslo pop./or.</t>
  </si>
  <si>
    <t>Úhrn povinného pojistného podle § 6 odst. 12 zákona</t>
  </si>
  <si>
    <t>Daň zaplacená v zahraničí podle § 6 odst. 13 zákona</t>
  </si>
  <si>
    <t>Úhrn příjmů plynoucí ze zahraničí zvýšený o povinné pojistné podle § 6 odst. 12 zákona</t>
  </si>
  <si>
    <t>Úhrn dílčích základů daně podle § 7 až § 10 zákona po vynětí ( ř. 41- úhrn vyňatých příjmů ze zdrojů v zahraničí podle § 7 až § 10 zákona nebo ř. 41)</t>
  </si>
  <si>
    <t>Úhrn příjmů podle § 6 zákona od všech zaměstnavatelů po vynětí ( ř. 31- úhrn vyňatých příjmů podle § 6 od všech zaměstnavatelů )</t>
  </si>
  <si>
    <t>Odst. 1 zákona (hodnota bezúplatného plnění - daru/darů)</t>
  </si>
  <si>
    <t>Odst. 5 zákona (penzijní připojištění, a penzijní pojištění a doplňkové penzijní spoření)</t>
  </si>
  <si>
    <t>52a</t>
  </si>
  <si>
    <t>§34 odst. 4 (odpočet na podporu odborného vzdělávání )</t>
  </si>
  <si>
    <t>Úhrn nezdanitelných částí základu daně a položek odčitatelných od základu daně (ř.46 + ř.47 + ř.48 + ř.49 + ř.50 + ř.51 + ř. 52 + ř. 52a + ř.53)</t>
  </si>
  <si>
    <t>Tab.č.1  ÚDAJE O MANŽELCE ( MANŽELOVI )</t>
  </si>
  <si>
    <t>písm. a) zákona (základní sleva na poplatníka)</t>
  </si>
  <si>
    <t>písm. b) zákona (sleva na manželku/manžela)</t>
  </si>
  <si>
    <t>písm. b) zákona (sleva na manželku/manžela, která/který je držitelem ZTP/P)</t>
  </si>
  <si>
    <t>písm. c) zákona (základní sleva na invaliditu - na poživatele invalidního důchodu pro invaliditu prvního nebo druhého stupně)</t>
  </si>
  <si>
    <t>písm. d) zákona (rozšířená sleva na invaliditu - na poživatele invalidního důchodu pro invaliditu třetího stupně)</t>
  </si>
  <si>
    <t>písm. e) zákona (sleva na držitele průkazky ZTP/P)</t>
  </si>
  <si>
    <t>písm. f) zákona (sleva na studenta)</t>
  </si>
  <si>
    <t>písm. g) zákona (sleva za umístění dítěte)</t>
  </si>
  <si>
    <t>Úhrn slev na dani podle § 35, §35a, §35b a §35 ba zákona (ř. 62 + ř. 63 + ř. 64 + ř. 65a + ř. 65b + ř. 66 + ř. 67 + ř. 68 + ř. 69 + ř. 69a)</t>
  </si>
  <si>
    <t>69a</t>
  </si>
  <si>
    <t>87b</t>
  </si>
  <si>
    <t xml:space="preserve">Sražená daň podle § 36 odst. 8 zákona </t>
  </si>
  <si>
    <t>Zbývá doplatit  ( ř.74 - ř.77 - ř.84 - ř.85 - ř.86 - ř.87 - ř.87a - ř.87b - ř. 88 - ř.89 - ř.90 ) : (+) zbývá doplatit, (-) zaplaceno více</t>
  </si>
  <si>
    <t>Příloha č.1 - "Výpočet dílčího základu daně ze samostatné činnosti ( § 7 zákona )"</t>
  </si>
  <si>
    <t>Příloha č.2 - "Výpočet dílčích základů daně z příjmů z nájmu ( § 9 zákona ) a z ostatních příjmů ( § 10 zákona )"</t>
  </si>
  <si>
    <t>"Potvrzení o zdanitelných příjmech ze závislé činnosti a o sražených zálohách na daň a daňovém zvýhodnění" za příslušné zdaňovací období od všech zaměstnavatelů ( např. podle § 38j odst. 3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</si>
  <si>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</si>
  <si>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</si>
  <si>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</si>
  <si>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</si>
  <si>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</si>
  <si>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</si>
  <si>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</si>
  <si>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t>Údaje o podepisující osobě :</t>
  </si>
  <si>
    <t>Kód podepisující osoby :</t>
  </si>
  <si>
    <r>
      <t>3)</t>
    </r>
    <r>
      <rPr>
        <sz val="7"/>
        <rFont val="Arial CE"/>
        <family val="0"/>
      </rPr>
      <t xml:space="preserve"> Údaje o podepisující osobě budou vyplněny pouze v případě, kdy je DAP zpracováno a podáno osobou odlišnou od daňového subjektu.</t>
    </r>
  </si>
  <si>
    <t>ke dni  31.12.2014</t>
  </si>
  <si>
    <t>je součástí tiskopisu P Ř I Z N Á N Í k dani z příjmů fyzických osob za zdaňovací období 2014 - 25 5405 MFin 5405 vzor č. 21 (dále jen "DAP")</t>
  </si>
  <si>
    <t>Výpočet dílčího základu daně z příjmů ze samostatné činnosti (§7 zákona)</t>
  </si>
  <si>
    <t>1. Výpočet dílčího základu daně z příjmů ze samostatné činnosti (§7 zákona)</t>
  </si>
  <si>
    <t>Část příjmů nebo výsledku hospodaření před zdaněním  (zisk), kterou rozdělujete na spolupracující osobu ( osoby ) podle §13 zákona anebo na člena rodiny zúčastněného na provozu rodinného závodu</t>
  </si>
  <si>
    <t>Část výdajů nebo výsledku hospodaření před zdaněním  (ztráta), kterou rozdělujete na spolupracující osobu ( osoby ) podle §13 zákona anebo na člena rodiny zúčastněného na provozu rodinného závodu</t>
  </si>
  <si>
    <t>Část příjmů nebo výsledku hospodaření před zdaněním  (zisk), která připadla na Vás jako na spolupracující osobu  podle §13 zákona anebo na člena rodiny zúčastněného na provozu rodinného závodu</t>
  </si>
  <si>
    <t>Část výdajů nebo výsledku hospodaření před zdaněním  (ztráta), která připadla na Vás jako na spolupracující osobu  podle §13 zákona anebo na člena rodiny zúčastněného na provozu rodinného závodu</t>
  </si>
  <si>
    <t>Dílčí základ daně z příjmů podle § 7 zákona po vynětí (ř. 113 – úhrn vyňatých příjmů ze zdrojů v zahraničí podle § 7 zákona)</t>
  </si>
  <si>
    <t>Z toho odpisy nemovitých věcí</t>
  </si>
  <si>
    <t>25 5405/P1 MFin 5405/P1 - vzor č. 10</t>
  </si>
  <si>
    <r>
      <t>F.Údaje o společnících společnosti</t>
    </r>
    <r>
      <rPr>
        <b/>
        <i/>
        <vertAlign val="superscript"/>
        <sz val="8"/>
        <rFont val="Arial CE"/>
        <family val="2"/>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</si>
  <si>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</si>
  <si>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</si>
  <si>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</si>
  <si>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Výpočet dílčích základů daně z příjmů z nájmu (§9 zákona) a z ostatních příjmů (§10 zákona)</t>
  </si>
  <si>
    <t>1. Výpočet dílčího základu daně z příjmů z nájmu (§9 zákona)</t>
  </si>
  <si>
    <t>201a</t>
  </si>
  <si>
    <t>Příjmy podle § 9 zákona pouze z nájmu nemovitých věcí</t>
  </si>
  <si>
    <t>Číslo rozhodnutí katastrálního úřadu</t>
  </si>
  <si>
    <t>25 5405/P2 MFin 5405/P2 - vzor č. 10</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</si>
  <si>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</si>
  <si>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je součástí tiskopisu P Ř I Z N Á N Í k dani z příjmů fyzických osob za zdaňovací období 2014  - 25 5405 MFin 5405 vzor č. 21 (dále jen "DAP").</t>
  </si>
  <si>
    <r>
      <t>Vypočtená částka</t>
    </r>
    <r>
      <rPr>
        <sz val="8"/>
        <rFont val="Arial CE"/>
        <family val="2"/>
      </rPr>
      <t xml:space="preserve">[(ř. 57 +ř. 59 ) - ř. 328 ] </t>
    </r>
  </si>
  <si>
    <t>Platební kalendář daňových povinností 2015 - 2016</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</si>
  <si>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</si>
  <si>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</si>
  <si>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</si>
  <si>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</si>
  <si>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</si>
  <si>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</si>
  <si>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</si>
  <si>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</si>
  <si>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r>
      <t xml:space="preserve">Daň celkem zaokrouhlená </t>
    </r>
    <r>
      <rPr>
        <b/>
        <sz val="8"/>
        <rFont val="Arial CE"/>
        <family val="2"/>
      </rPr>
      <t>na celé Kč</t>
    </r>
    <r>
      <rPr>
        <sz val="8"/>
        <rFont val="Arial CE"/>
        <family val="2"/>
      </rPr>
      <t xml:space="preserve"> nahoru ( ř.58 + ř.59 )</t>
    </r>
  </si>
  <si>
    <t>Zaplacená daňová povinnost (záloha) podle § 38gb odst. 2 zákona</t>
  </si>
  <si>
    <t>Pojistné přiznání</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</si>
  <si>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</si>
  <si>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Z částky daně zaplacené v zahraničí lze maximálně započítat            [(ř. 57 + ř. 59 ) násobeno ř. 324, děleno 100]</t>
  </si>
  <si>
    <t>25 5405/P3 MFin 5405/P3 - vzor č. 9</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</si>
  <si>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</si>
  <si>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</si>
  <si>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</si>
  <si>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</si>
  <si>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</si>
  <si>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</si>
  <si>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</si>
  <si>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</si>
  <si>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</si>
  <si>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</si>
  <si>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</si>
  <si>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</si>
  <si>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</si>
  <si>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</si>
  <si>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</si>
  <si>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</si>
  <si>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</si>
  <si>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</si>
  <si>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</si>
  <si>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</si>
  <si>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</si>
  <si>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</si>
  <si>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</si>
  <si>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</si>
  <si>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</si>
  <si>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</si>
  <si>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</si>
  <si>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</si>
  <si>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</si>
  <si>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</si>
  <si>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</si>
  <si>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</si>
  <si>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</si>
  <si>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r>
      <t>03 POJP</t>
    </r>
    <r>
      <rPr>
        <vertAlign val="superscript"/>
        <sz val="8"/>
        <rFont val="Arial"/>
        <family val="2"/>
      </rPr>
      <t>1)</t>
    </r>
  </si>
  <si>
    <t>Důvody pro podání dodatečného                                                       pojistného přiznání zjištěny dne</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</si>
  <si>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</si>
  <si>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</si>
  <si>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</si>
  <si>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</si>
  <si>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</si>
  <si>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</si>
  <si>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</si>
  <si>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</si>
  <si>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</si>
  <si>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</si>
  <si>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</si>
  <si>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</si>
  <si>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</si>
  <si>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</si>
  <si>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PROHLAŠUJI, ŽE VŠECHNY MNOU UVEDENÉ ÚDAJE V TOMTO PŘIZNÁNÍ JSOU PRAVDIVÉ A ÚPLNÉ</t>
  </si>
  <si>
    <r>
      <t>1)</t>
    </r>
    <r>
      <rPr>
        <sz val="8"/>
        <rFont val="Arial"/>
        <family val="2"/>
      </rPr>
      <t xml:space="preserve"> Označte křížkem odpovídající variantu</t>
    </r>
  </si>
  <si>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</si>
  <si>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</si>
  <si>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</si>
  <si>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</si>
  <si>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</si>
  <si>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</si>
  <si>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</si>
  <si>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</si>
  <si>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</si>
  <si>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</si>
  <si>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</si>
  <si>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</si>
  <si>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</si>
  <si>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</si>
  <si>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</si>
  <si>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</si>
  <si>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</si>
  <si>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</si>
  <si>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</si>
  <si>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</si>
  <si>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</si>
  <si>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</si>
  <si>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</si>
  <si>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</si>
  <si>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</si>
  <si>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</si>
  <si>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</si>
  <si>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</si>
  <si>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</si>
  <si>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</si>
  <si>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</si>
  <si>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</si>
  <si>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</si>
  <si>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</si>
  <si>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</si>
  <si>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</si>
  <si>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</si>
  <si>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</si>
  <si>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</si>
  <si>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</si>
  <si>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</si>
  <si>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</si>
  <si>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</si>
  <si>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</si>
  <si>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</si>
  <si>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</si>
  <si>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</si>
  <si>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</si>
  <si>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</si>
  <si>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</si>
  <si>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</si>
  <si>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</si>
  <si>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</si>
  <si>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</si>
  <si>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</si>
  <si>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</si>
  <si>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</si>
  <si>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</si>
  <si>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</si>
  <si>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</si>
  <si>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</si>
  <si>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</si>
  <si>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</si>
  <si>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</si>
  <si>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</si>
  <si>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</si>
  <si>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</si>
  <si>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</si>
  <si>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</si>
  <si>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</si>
  <si>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</si>
  <si>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</si>
  <si>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(neobsazeno)</t>
  </si>
  <si>
    <t>Uplatňovaná výše ztráty - vzniklé a vyměřené za předcházející zdaňovací období maximálně do výše ř. 41a</t>
  </si>
  <si>
    <t>Základ daně po odečtení ztráty (ř. 42 - ř. 44 )</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</si>
  <si>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</si>
  <si>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</si>
  <si>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</si>
  <si>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</si>
  <si>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</si>
  <si>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podle §16 zákona ( ř. 57 ) nebo částka z ř. 330 přílohy č. 3 DAP</t>
  </si>
  <si>
    <t>Duchodové</t>
  </si>
  <si>
    <t>Nemocenské</t>
  </si>
  <si>
    <t>CZ</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</si>
  <si>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</si>
  <si>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</si>
  <si>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</si>
  <si>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Tento formulář obsahuje daňové přiznání k dani z příjmů fyzických osob pro rok 2014 v omezené verzi.</t>
  </si>
  <si>
    <t>Vyplnil jsem přiznání a vyskočily na mě v jedné buňce křížky. Čím to je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</si>
</sst>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85">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i/>
      <u val="single"/>
      <sz val="10"/>
      <name val="Arial"/>
      <family val="2"/>
    </font>
    <font>
      <b/>
      <u val="single"/>
      <sz val="10"/>
      <name val="Arial"/>
      <family val="2"/>
    </font>
    <font>
      <b/>
      <i/>
      <u val="single"/>
      <sz val="8"/>
      <name val="Arial"/>
      <family val="2"/>
    </font>
    <font>
      <sz val="12"/>
      <name val="Arial"/>
      <family val="2"/>
    </font>
    <font>
      <b/>
      <u val="single"/>
      <sz val="14"/>
      <color indexed="12"/>
      <name val="Arial"/>
      <family val="2"/>
    </font>
    <font>
      <sz val="9"/>
      <name val="Tahoma"/>
      <family val="0"/>
    </font>
    <font>
      <b/>
      <sz val="9"/>
      <name val="Tahoma"/>
      <family val="0"/>
    </font>
    <font>
      <i/>
      <sz val="9"/>
      <name val="Arial CE"/>
      <family val="0"/>
    </font>
    <font>
      <vertAlign val="superscript"/>
      <sz val="9"/>
      <name val="Arial CE"/>
      <family val="0"/>
    </font>
    <font>
      <sz val="11"/>
      <color indexed="18"/>
      <name val="Calibri"/>
      <family val="2"/>
    </font>
    <font>
      <sz val="11"/>
      <color indexed="9"/>
      <name val="Calibri"/>
      <family val="2"/>
    </font>
    <font>
      <sz val="11"/>
      <color indexed="11"/>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006100"/>
      <name val="Calibri"/>
      <family val="2"/>
    </font>
    <font>
      <sz val="11"/>
      <color rgb="FF3F3F76"/>
      <name val="Calibri"/>
      <family val="2"/>
    </font>
    <font>
      <b/>
      <sz val="11"/>
      <color rgb="FF3F3F3F"/>
      <name val="Calibri"/>
      <family val="2"/>
    </font>
    <font>
      <i/>
      <sz val="11"/>
      <color rgb="FF7F7F7F"/>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10"/>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s>
  <borders count="88">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0"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36" fillId="0" borderId="0" applyNumberFormat="0" applyFill="0" applyBorder="0" applyAlignment="0" applyProtection="0"/>
    <xf numFmtId="0" fontId="76" fillId="20" borderId="0" applyNumberFormat="0" applyBorder="0" applyAlignment="0" applyProtection="0"/>
    <xf numFmtId="0" fontId="77" fillId="21" borderId="2" applyNumberFormat="0" applyAlignment="0" applyProtection="0"/>
    <xf numFmtId="7"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8" fillId="0" borderId="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2" borderId="0" applyNumberFormat="0" applyBorder="0" applyAlignment="0" applyProtection="0"/>
    <xf numFmtId="0" fontId="40" fillId="0" borderId="0" applyNumberFormat="0" applyFill="0" applyBorder="0" applyAlignment="0" applyProtection="0"/>
    <xf numFmtId="0" fontId="0" fillId="23" borderId="4" applyNumberFormat="0" applyFont="0" applyAlignment="0" applyProtection="0"/>
    <xf numFmtId="10" fontId="0" fillId="0" borderId="0" applyFill="0" applyBorder="0" applyAlignment="0" applyProtection="0"/>
    <xf numFmtId="0" fontId="69" fillId="0" borderId="5" applyNumberFormat="0" applyFill="0" applyAlignment="0" applyProtection="0"/>
    <xf numFmtId="0" fontId="81" fillId="24" borderId="0" applyNumberFormat="0" applyBorder="0" applyAlignment="0" applyProtection="0"/>
    <xf numFmtId="0" fontId="69" fillId="0" borderId="0" applyNumberFormat="0" applyFill="0" applyBorder="0" applyAlignment="0" applyProtection="0"/>
    <xf numFmtId="0" fontId="82" fillId="25" borderId="6" applyNumberFormat="0" applyAlignment="0" applyProtection="0"/>
    <xf numFmtId="0" fontId="72" fillId="26" borderId="6" applyNumberFormat="0" applyAlignment="0" applyProtection="0"/>
    <xf numFmtId="0" fontId="83" fillId="26" borderId="7" applyNumberFormat="0" applyAlignment="0" applyProtection="0"/>
    <xf numFmtId="0" fontId="84" fillId="0" borderId="0" applyNumberFormat="0" applyFill="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cellStyleXfs>
  <cellXfs count="1198">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6" borderId="0" xfId="0" applyFill="1" applyAlignment="1">
      <alignment/>
    </xf>
    <xf numFmtId="0" fontId="6" fillId="26" borderId="0" xfId="0" applyFont="1" applyFill="1" applyAlignment="1">
      <alignment/>
    </xf>
    <xf numFmtId="0" fontId="7" fillId="26" borderId="0" xfId="0" applyFont="1" applyFill="1" applyAlignment="1">
      <alignment/>
    </xf>
    <xf numFmtId="0" fontId="1" fillId="26" borderId="0" xfId="0" applyFont="1" applyFill="1" applyAlignment="1">
      <alignment/>
    </xf>
    <xf numFmtId="0" fontId="16" fillId="26" borderId="0" xfId="0" applyFont="1" applyFill="1" applyAlignment="1">
      <alignment/>
    </xf>
    <xf numFmtId="0" fontId="9" fillId="33" borderId="8" xfId="0" applyFont="1" applyFill="1" applyBorder="1" applyAlignment="1">
      <alignment horizontal="center"/>
    </xf>
    <xf numFmtId="0" fontId="6" fillId="26" borderId="9" xfId="0" applyFont="1" applyFill="1" applyBorder="1" applyAlignment="1" applyProtection="1">
      <alignment horizontal="center"/>
      <protection locked="0"/>
    </xf>
    <xf numFmtId="0" fontId="6" fillId="26" borderId="10" xfId="0" applyFont="1" applyFill="1" applyBorder="1" applyAlignment="1" applyProtection="1">
      <alignment horizontal="center"/>
      <protection locked="0"/>
    </xf>
    <xf numFmtId="0" fontId="9" fillId="33" borderId="0" xfId="0" applyFont="1" applyFill="1" applyAlignment="1">
      <alignment horizontal="center"/>
    </xf>
    <xf numFmtId="0" fontId="7" fillId="33" borderId="0" xfId="0" applyFont="1" applyFill="1" applyAlignment="1">
      <alignment horizontal="center"/>
    </xf>
    <xf numFmtId="49" fontId="9" fillId="26" borderId="11" xfId="0" applyNumberFormat="1" applyFont="1" applyFill="1" applyBorder="1" applyAlignment="1">
      <alignment horizontal="left" vertical="top"/>
    </xf>
    <xf numFmtId="49" fontId="9" fillId="26" borderId="12" xfId="0" applyNumberFormat="1" applyFont="1" applyFill="1" applyBorder="1" applyAlignment="1">
      <alignment horizontal="left" vertical="top"/>
    </xf>
    <xf numFmtId="49" fontId="6" fillId="26" borderId="13" xfId="0" applyNumberFormat="1" applyFont="1" applyFill="1" applyBorder="1" applyAlignment="1" applyProtection="1">
      <alignment horizontal="center"/>
      <protection locked="0"/>
    </xf>
    <xf numFmtId="49" fontId="9" fillId="26" borderId="14" xfId="0" applyNumberFormat="1"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0" fillId="26" borderId="0" xfId="0" applyFill="1" applyAlignment="1" applyProtection="1">
      <alignment/>
      <protection/>
    </xf>
    <xf numFmtId="0" fontId="6" fillId="26" borderId="0" xfId="0" applyFont="1" applyFill="1" applyAlignment="1" applyProtection="1">
      <alignment/>
      <protection/>
    </xf>
    <xf numFmtId="0" fontId="12" fillId="26" borderId="0" xfId="0" applyFont="1" applyFill="1" applyAlignment="1" applyProtection="1">
      <alignment/>
      <protection/>
    </xf>
    <xf numFmtId="0" fontId="0" fillId="34" borderId="0" xfId="0" applyFill="1" applyAlignment="1">
      <alignment/>
    </xf>
    <xf numFmtId="0" fontId="0" fillId="35" borderId="0" xfId="0" applyFill="1" applyAlignment="1">
      <alignment/>
    </xf>
    <xf numFmtId="0" fontId="6" fillId="34" borderId="0" xfId="0" applyFont="1" applyFill="1" applyAlignment="1">
      <alignment/>
    </xf>
    <xf numFmtId="0" fontId="7" fillId="34" borderId="0" xfId="0" applyFont="1" applyFill="1" applyAlignment="1">
      <alignment horizontal="right"/>
    </xf>
    <xf numFmtId="16" fontId="6" fillId="34" borderId="0" xfId="0" applyNumberFormat="1" applyFont="1" applyFill="1" applyAlignment="1">
      <alignment horizontal="center"/>
    </xf>
    <xf numFmtId="0" fontId="12" fillId="36" borderId="9" xfId="0" applyFont="1" applyFill="1" applyBorder="1" applyAlignment="1" applyProtection="1">
      <alignment horizontal="center"/>
      <protection/>
    </xf>
    <xf numFmtId="0" fontId="12" fillId="36" borderId="8" xfId="0" applyFont="1" applyFill="1" applyBorder="1" applyAlignment="1" applyProtection="1">
      <alignment horizontal="center"/>
      <protection/>
    </xf>
    <xf numFmtId="0" fontId="9" fillId="33" borderId="17"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49" fontId="6" fillId="26"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6" fillId="26" borderId="8" xfId="0" applyNumberFormat="1" applyFont="1" applyFill="1" applyBorder="1" applyAlignment="1" applyProtection="1">
      <alignment horizontal="center"/>
      <protection locked="0"/>
    </xf>
    <xf numFmtId="10" fontId="6" fillId="26" borderId="9" xfId="0" applyNumberFormat="1" applyFont="1" applyFill="1" applyBorder="1" applyAlignment="1" applyProtection="1">
      <alignment horizontal="center"/>
      <protection locked="0"/>
    </xf>
    <xf numFmtId="10" fontId="6" fillId="26" borderId="10" xfId="0" applyNumberFormat="1" applyFont="1" applyFill="1" applyBorder="1" applyAlignment="1" applyProtection="1">
      <alignment horizontal="center"/>
      <protection locked="0"/>
    </xf>
    <xf numFmtId="10" fontId="6" fillId="26" borderId="16" xfId="0" applyNumberFormat="1" applyFont="1" applyFill="1" applyBorder="1" applyAlignment="1" applyProtection="1">
      <alignment horizontal="center"/>
      <protection locked="0"/>
    </xf>
    <xf numFmtId="0" fontId="9" fillId="33" borderId="9" xfId="0" applyFont="1" applyFill="1" applyBorder="1" applyAlignment="1" applyProtection="1">
      <alignment horizontal="center" vertical="center"/>
      <protection/>
    </xf>
    <xf numFmtId="0" fontId="9" fillId="33" borderId="8" xfId="0" applyFont="1" applyFill="1" applyBorder="1" applyAlignment="1" applyProtection="1">
      <alignment horizontal="center" vertical="center" wrapText="1"/>
      <protection/>
    </xf>
    <xf numFmtId="0" fontId="12" fillId="37" borderId="19" xfId="0" applyFont="1" applyFill="1" applyBorder="1" applyAlignment="1" applyProtection="1">
      <alignment vertical="top"/>
      <protection/>
    </xf>
    <xf numFmtId="0" fontId="12" fillId="37" borderId="20" xfId="0" applyFont="1" applyFill="1" applyBorder="1" applyAlignment="1" applyProtection="1">
      <alignment vertical="top"/>
      <protection/>
    </xf>
    <xf numFmtId="10" fontId="0" fillId="37" borderId="21" xfId="0" applyNumberFormat="1" applyFill="1" applyBorder="1" applyAlignment="1" applyProtection="1">
      <alignment horizontal="right"/>
      <protection locked="0"/>
    </xf>
    <xf numFmtId="0" fontId="9"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0" fillId="38" borderId="0" xfId="0" applyFill="1" applyAlignment="1">
      <alignment/>
    </xf>
    <xf numFmtId="0" fontId="6" fillId="38" borderId="0" xfId="0" applyFont="1" applyFill="1" applyAlignment="1">
      <alignment/>
    </xf>
    <xf numFmtId="0" fontId="19" fillId="39" borderId="0" xfId="0" applyFont="1" applyFill="1" applyAlignment="1">
      <alignment/>
    </xf>
    <xf numFmtId="0" fontId="7" fillId="39" borderId="23" xfId="0" applyFont="1" applyFill="1" applyBorder="1" applyAlignment="1">
      <alignment/>
    </xf>
    <xf numFmtId="0" fontId="7" fillId="39" borderId="24" xfId="0" applyFont="1" applyFill="1" applyBorder="1" applyAlignment="1">
      <alignment horizontal="center"/>
    </xf>
    <xf numFmtId="0" fontId="7" fillId="39" borderId="25" xfId="0" applyFont="1" applyFill="1" applyBorder="1" applyAlignment="1">
      <alignment horizontal="center"/>
    </xf>
    <xf numFmtId="0" fontId="6" fillId="39" borderId="11" xfId="0" applyFont="1" applyFill="1" applyBorder="1" applyAlignment="1">
      <alignment/>
    </xf>
    <xf numFmtId="0" fontId="6" fillId="39" borderId="15" xfId="0" applyFont="1" applyFill="1" applyBorder="1" applyAlignment="1">
      <alignment/>
    </xf>
    <xf numFmtId="0" fontId="25" fillId="39" borderId="15" xfId="0" applyFont="1" applyFill="1" applyBorder="1" applyAlignment="1">
      <alignment/>
    </xf>
    <xf numFmtId="0" fontId="6" fillId="39" borderId="12" xfId="0" applyFont="1" applyFill="1" applyBorder="1" applyAlignment="1">
      <alignment/>
    </xf>
    <xf numFmtId="0" fontId="7" fillId="39" borderId="26" xfId="0" applyFont="1" applyFill="1" applyBorder="1" applyAlignment="1">
      <alignment/>
    </xf>
    <xf numFmtId="0" fontId="6" fillId="39" borderId="27" xfId="0" applyFont="1" applyFill="1" applyBorder="1" applyAlignment="1">
      <alignment/>
    </xf>
    <xf numFmtId="0" fontId="7" fillId="39" borderId="28" xfId="0" applyFont="1" applyFill="1" applyBorder="1" applyAlignment="1">
      <alignment horizontal="center"/>
    </xf>
    <xf numFmtId="0" fontId="6" fillId="39" borderId="29" xfId="0" applyFont="1" applyFill="1" applyBorder="1" applyAlignment="1">
      <alignment/>
    </xf>
    <xf numFmtId="0" fontId="6" fillId="39" borderId="30" xfId="0" applyFont="1" applyFill="1" applyBorder="1" applyAlignment="1">
      <alignment/>
    </xf>
    <xf numFmtId="0" fontId="6" fillId="39" borderId="31" xfId="0" applyFont="1" applyFill="1" applyBorder="1" applyAlignment="1">
      <alignment/>
    </xf>
    <xf numFmtId="0" fontId="6" fillId="39" borderId="0" xfId="0" applyFont="1" applyFill="1" applyBorder="1" applyAlignment="1">
      <alignment/>
    </xf>
    <xf numFmtId="0" fontId="26" fillId="39" borderId="15" xfId="0" applyFont="1" applyFill="1" applyBorder="1" applyAlignment="1">
      <alignment/>
    </xf>
    <xf numFmtId="0" fontId="26" fillId="39" borderId="32" xfId="0" applyFont="1" applyFill="1" applyBorder="1" applyAlignment="1">
      <alignment/>
    </xf>
    <xf numFmtId="0" fontId="25" fillId="39" borderId="22" xfId="0" applyFont="1" applyFill="1" applyBorder="1" applyAlignment="1">
      <alignment/>
    </xf>
    <xf numFmtId="3" fontId="6" fillId="37" borderId="9" xfId="0" applyNumberFormat="1" applyFont="1" applyFill="1" applyBorder="1" applyAlignment="1" applyProtection="1">
      <alignment horizontal="center" vertical="center"/>
      <protection/>
    </xf>
    <xf numFmtId="3" fontId="6" fillId="37" borderId="10" xfId="0" applyNumberFormat="1" applyFont="1" applyFill="1" applyBorder="1" applyAlignment="1" applyProtection="1">
      <alignment horizontal="center" vertical="center"/>
      <protection/>
    </xf>
    <xf numFmtId="0" fontId="6" fillId="33" borderId="8" xfId="0" applyFont="1" applyFill="1" applyBorder="1" applyAlignment="1" applyProtection="1">
      <alignment horizontal="left"/>
      <protection/>
    </xf>
    <xf numFmtId="0" fontId="9" fillId="33" borderId="31" xfId="0" applyFont="1" applyFill="1" applyBorder="1" applyAlignment="1" applyProtection="1">
      <alignment vertical="center"/>
      <protection/>
    </xf>
    <xf numFmtId="0" fontId="7" fillId="33" borderId="0" xfId="0" applyFont="1" applyFill="1" applyAlignment="1">
      <alignment horizontal="right"/>
    </xf>
    <xf numFmtId="0" fontId="1" fillId="33" borderId="0" xfId="0" applyFont="1" applyFill="1" applyBorder="1" applyAlignment="1">
      <alignment horizontal="center"/>
    </xf>
    <xf numFmtId="0" fontId="9" fillId="33" borderId="0" xfId="0" applyFont="1" applyFill="1" applyAlignment="1">
      <alignment horizontal="left"/>
    </xf>
    <xf numFmtId="0" fontId="7" fillId="26" borderId="9" xfId="0" applyFont="1" applyFill="1" applyBorder="1" applyAlignment="1" applyProtection="1">
      <alignment horizontal="center" vertical="center"/>
      <protection locked="0"/>
    </xf>
    <xf numFmtId="0" fontId="9" fillId="33" borderId="0" xfId="0" applyFont="1" applyFill="1" applyAlignment="1">
      <alignment horizontal="center" wrapText="1"/>
    </xf>
    <xf numFmtId="0" fontId="9" fillId="33" borderId="32" xfId="0" applyFont="1" applyFill="1" applyBorder="1" applyAlignment="1">
      <alignment horizontal="center" wrapText="1"/>
    </xf>
    <xf numFmtId="0" fontId="0" fillId="36" borderId="32" xfId="0" applyFill="1" applyBorder="1" applyAlignment="1">
      <alignment horizontal="left" wrapText="1"/>
    </xf>
    <xf numFmtId="0" fontId="0" fillId="37" borderId="0" xfId="0" applyFill="1" applyAlignment="1">
      <alignment/>
    </xf>
    <xf numFmtId="0" fontId="9" fillId="33" borderId="22" xfId="0" applyFont="1" applyFill="1" applyBorder="1" applyAlignment="1">
      <alignment horizontal="center" vertical="center"/>
    </xf>
    <xf numFmtId="0" fontId="9" fillId="33" borderId="33" xfId="0" applyFont="1" applyFill="1" applyBorder="1" applyAlignment="1">
      <alignment horizontal="center"/>
    </xf>
    <xf numFmtId="0" fontId="9" fillId="33" borderId="22" xfId="0" applyFont="1" applyFill="1" applyBorder="1" applyAlignment="1">
      <alignment horizontal="center" vertical="center" wrapText="1"/>
    </xf>
    <xf numFmtId="3" fontId="6" fillId="37" borderId="8" xfId="0" applyNumberFormat="1" applyFont="1" applyFill="1" applyBorder="1" applyAlignment="1" applyProtection="1">
      <alignment horizontal="center" vertical="center"/>
      <protection/>
    </xf>
    <xf numFmtId="3" fontId="9" fillId="36" borderId="34" xfId="0" applyNumberFormat="1" applyFont="1" applyFill="1" applyBorder="1" applyAlignment="1" applyProtection="1">
      <alignment horizontal="center" vertical="center" wrapText="1" shrinkToFit="1"/>
      <protection/>
    </xf>
    <xf numFmtId="0" fontId="12" fillId="36" borderId="13" xfId="0" applyFont="1" applyFill="1" applyBorder="1" applyAlignment="1">
      <alignment horizontal="center" wrapText="1" shrinkToFit="1"/>
    </xf>
    <xf numFmtId="0" fontId="9" fillId="33" borderId="23" xfId="0" applyFont="1" applyFill="1" applyBorder="1" applyAlignment="1" applyProtection="1">
      <alignment horizontal="center" vertical="center"/>
      <protection/>
    </xf>
    <xf numFmtId="0" fontId="23" fillId="0" borderId="0" xfId="0" applyFont="1" applyAlignment="1">
      <alignment/>
    </xf>
    <xf numFmtId="0" fontId="23" fillId="37" borderId="0" xfId="0" applyFont="1" applyFill="1" applyAlignment="1">
      <alignment/>
    </xf>
    <xf numFmtId="0" fontId="9" fillId="33" borderId="35" xfId="0" applyFont="1" applyFill="1" applyBorder="1" applyAlignment="1" applyProtection="1">
      <alignment horizontal="center" vertical="center"/>
      <protection/>
    </xf>
    <xf numFmtId="0" fontId="6" fillId="33" borderId="36" xfId="0" applyFont="1" applyFill="1" applyBorder="1" applyAlignment="1" applyProtection="1">
      <alignment horizontal="left"/>
      <protection/>
    </xf>
    <xf numFmtId="0" fontId="6" fillId="33" borderId="28" xfId="0" applyFont="1" applyFill="1" applyBorder="1" applyAlignment="1" applyProtection="1">
      <alignment horizontal="left"/>
      <protection/>
    </xf>
    <xf numFmtId="0" fontId="9" fillId="33" borderId="8" xfId="0" applyFont="1" applyFill="1" applyBorder="1" applyAlignment="1">
      <alignment horizontal="center"/>
    </xf>
    <xf numFmtId="0" fontId="0" fillId="0" borderId="0" xfId="0" applyAlignment="1">
      <alignment/>
    </xf>
    <xf numFmtId="0" fontId="0" fillId="37" borderId="0" xfId="0" applyFill="1" applyAlignment="1">
      <alignment/>
    </xf>
    <xf numFmtId="0" fontId="0" fillId="36" borderId="37" xfId="0" applyFill="1" applyBorder="1" applyAlignment="1">
      <alignment/>
    </xf>
    <xf numFmtId="0" fontId="9" fillId="33" borderId="17" xfId="0" applyFont="1" applyFill="1" applyBorder="1" applyAlignment="1" applyProtection="1">
      <alignment horizontal="center"/>
      <protection/>
    </xf>
    <xf numFmtId="0" fontId="6" fillId="37" borderId="9" xfId="0" applyFont="1" applyFill="1" applyBorder="1" applyAlignment="1" applyProtection="1">
      <alignment horizontal="center" vertical="center"/>
      <protection locked="0"/>
    </xf>
    <xf numFmtId="0" fontId="7" fillId="26" borderId="28" xfId="0" applyFont="1" applyFill="1" applyBorder="1" applyAlignment="1" applyProtection="1">
      <alignment horizontal="center" vertical="center"/>
      <protection locked="0"/>
    </xf>
    <xf numFmtId="3" fontId="6" fillId="37" borderId="16" xfId="0" applyNumberFormat="1" applyFont="1" applyFill="1" applyBorder="1" applyAlignment="1" applyProtection="1">
      <alignment horizontal="center" vertical="center"/>
      <protection/>
    </xf>
    <xf numFmtId="49" fontId="0" fillId="37" borderId="38" xfId="0" applyNumberFormat="1" applyFill="1" applyBorder="1" applyAlignment="1" applyProtection="1">
      <alignment horizontal="right"/>
      <protection locked="0"/>
    </xf>
    <xf numFmtId="49" fontId="0" fillId="37"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0" fillId="37" borderId="9" xfId="0" applyNumberFormat="1" applyFont="1" applyFill="1" applyBorder="1" applyAlignment="1" applyProtection="1">
      <alignment horizontal="center"/>
      <protection locked="0"/>
    </xf>
    <xf numFmtId="10" fontId="0" fillId="37" borderId="8" xfId="0" applyNumberFormat="1" applyFon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6" fillId="26" borderId="8" xfId="0" applyFont="1" applyFill="1" applyBorder="1" applyAlignment="1" applyProtection="1">
      <alignment horizontal="center" vertical="center"/>
      <protection locked="0"/>
    </xf>
    <xf numFmtId="0" fontId="6" fillId="26" borderId="0" xfId="0" applyFont="1" applyFill="1" applyAlignment="1" applyProtection="1">
      <alignment/>
      <protection locked="0"/>
    </xf>
    <xf numFmtId="0" fontId="15" fillId="26" borderId="26" xfId="0" applyFont="1" applyFill="1" applyBorder="1" applyAlignment="1" applyProtection="1">
      <alignment/>
      <protection/>
    </xf>
    <xf numFmtId="0" fontId="0" fillId="37" borderId="0" xfId="0" applyFill="1" applyBorder="1" applyAlignment="1">
      <alignment/>
    </xf>
    <xf numFmtId="0" fontId="0" fillId="37" borderId="39" xfId="0" applyFill="1" applyBorder="1" applyAlignment="1">
      <alignment/>
    </xf>
    <xf numFmtId="0" fontId="6" fillId="33" borderId="0" xfId="0" applyFont="1" applyFill="1" applyBorder="1" applyAlignment="1">
      <alignment vertical="center"/>
    </xf>
    <xf numFmtId="0" fontId="0" fillId="26" borderId="0" xfId="0" applyFill="1" applyAlignment="1">
      <alignment vertical="center"/>
    </xf>
    <xf numFmtId="0" fontId="0" fillId="0" borderId="0" xfId="0" applyFill="1" applyAlignment="1">
      <alignment vertical="center"/>
    </xf>
    <xf numFmtId="0" fontId="12" fillId="36" borderId="27" xfId="0" applyFont="1" applyFill="1" applyBorder="1" applyAlignment="1">
      <alignment vertical="center"/>
    </xf>
    <xf numFmtId="3" fontId="6" fillId="26" borderId="9" xfId="0" applyNumberFormat="1" applyFont="1" applyFill="1" applyBorder="1" applyAlignment="1" applyProtection="1">
      <alignment horizontal="center" vertical="center"/>
      <protection locked="0"/>
    </xf>
    <xf numFmtId="0" fontId="0" fillId="35" borderId="0" xfId="0" applyFill="1" applyAlignment="1">
      <alignment vertical="center"/>
    </xf>
    <xf numFmtId="49" fontId="9" fillId="26" borderId="40" xfId="0" applyNumberFormat="1" applyFont="1" applyFill="1" applyBorder="1" applyAlignment="1">
      <alignment horizontal="left" vertical="top" wrapText="1"/>
    </xf>
    <xf numFmtId="0" fontId="0" fillId="26"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36" borderId="41" xfId="0" applyFill="1" applyBorder="1" applyAlignment="1">
      <alignment vertical="center" wrapText="1"/>
    </xf>
    <xf numFmtId="0" fontId="9" fillId="33" borderId="42" xfId="0" applyFont="1" applyFill="1" applyBorder="1" applyAlignment="1" applyProtection="1">
      <alignment horizontal="center" vertical="center"/>
      <protection/>
    </xf>
    <xf numFmtId="0" fontId="8" fillId="33" borderId="0" xfId="0" applyFont="1" applyFill="1" applyBorder="1" applyAlignment="1">
      <alignment wrapText="1" shrinkToFit="1"/>
    </xf>
    <xf numFmtId="0" fontId="9" fillId="33" borderId="11" xfId="0" applyFont="1" applyFill="1" applyBorder="1" applyAlignment="1" applyProtection="1">
      <alignment horizontal="center" vertical="center"/>
      <protection/>
    </xf>
    <xf numFmtId="0" fontId="9" fillId="33" borderId="34" xfId="0" applyFont="1" applyFill="1" applyBorder="1" applyAlignment="1" applyProtection="1">
      <alignment horizontal="center" wrapText="1"/>
      <protection/>
    </xf>
    <xf numFmtId="0" fontId="9" fillId="33" borderId="11" xfId="0" applyFont="1" applyFill="1" applyBorder="1" applyAlignment="1" applyProtection="1">
      <alignment horizontal="center" vertical="center"/>
      <protection/>
    </xf>
    <xf numFmtId="0" fontId="9" fillId="33" borderId="43" xfId="0" applyFont="1" applyFill="1" applyBorder="1" applyAlignment="1">
      <alignment horizontal="center" vertical="center"/>
    </xf>
    <xf numFmtId="0" fontId="12" fillId="36" borderId="0" xfId="0" applyFont="1" applyFill="1" applyAlignment="1">
      <alignment horizontal="right" vertical="center"/>
    </xf>
    <xf numFmtId="0" fontId="12" fillId="36" borderId="44" xfId="0" applyFont="1" applyFill="1" applyBorder="1" applyAlignment="1">
      <alignment horizontal="right" vertical="center" wrapText="1"/>
    </xf>
    <xf numFmtId="0" fontId="6" fillId="36" borderId="9" xfId="0"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protection/>
    </xf>
    <xf numFmtId="14" fontId="9" fillId="33" borderId="0" xfId="0" applyNumberFormat="1" applyFont="1" applyFill="1" applyBorder="1" applyAlignment="1" applyProtection="1">
      <alignment horizontal="right"/>
      <protection/>
    </xf>
    <xf numFmtId="49" fontId="6" fillId="26" borderId="0" xfId="0" applyNumberFormat="1" applyFont="1" applyFill="1" applyBorder="1" applyAlignment="1" applyProtection="1">
      <alignment horizontal="center"/>
      <protection/>
    </xf>
    <xf numFmtId="49" fontId="0" fillId="37" borderId="0" xfId="0" applyNumberFormat="1" applyFill="1" applyBorder="1" applyAlignment="1" applyProtection="1">
      <alignment horizontal="center"/>
      <protection/>
    </xf>
    <xf numFmtId="0" fontId="6" fillId="36" borderId="9" xfId="0" applyFont="1" applyFill="1" applyBorder="1" applyAlignment="1" applyProtection="1">
      <alignment vertical="center"/>
      <protection/>
    </xf>
    <xf numFmtId="0" fontId="6" fillId="36" borderId="45" xfId="0" applyFont="1" applyFill="1" applyBorder="1" applyAlignment="1" applyProtection="1">
      <alignment vertical="center"/>
      <protection/>
    </xf>
    <xf numFmtId="0" fontId="6" fillId="36" borderId="10" xfId="0" applyFont="1" applyFill="1" applyBorder="1" applyAlignment="1" applyProtection="1">
      <alignment vertical="center"/>
      <protection/>
    </xf>
    <xf numFmtId="0" fontId="0" fillId="37" borderId="46" xfId="0" applyFont="1" applyFill="1" applyBorder="1" applyAlignment="1" applyProtection="1">
      <alignment horizontal="center"/>
      <protection locked="0"/>
    </xf>
    <xf numFmtId="0" fontId="9" fillId="33" borderId="47" xfId="0" applyFont="1" applyFill="1" applyBorder="1" applyAlignment="1">
      <alignment wrapText="1"/>
    </xf>
    <xf numFmtId="0" fontId="12" fillId="36" borderId="47" xfId="0" applyFont="1" applyFill="1" applyBorder="1" applyAlignment="1">
      <alignment/>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6" fillId="26" borderId="46" xfId="0" applyFont="1" applyFill="1" applyBorder="1" applyAlignment="1" applyProtection="1">
      <alignment horizontal="center" wrapText="1"/>
      <protection locked="0"/>
    </xf>
    <xf numFmtId="0" fontId="6" fillId="26" borderId="48" xfId="0" applyFont="1" applyFill="1" applyBorder="1" applyAlignment="1" applyProtection="1">
      <alignment horizontal="center" wrapText="1"/>
      <protection locked="0"/>
    </xf>
    <xf numFmtId="3" fontId="6" fillId="33" borderId="0" xfId="0" applyNumberFormat="1" applyFont="1" applyFill="1" applyBorder="1" applyAlignment="1">
      <alignment horizontal="center" vertical="center"/>
    </xf>
    <xf numFmtId="0" fontId="0" fillId="36" borderId="49" xfId="0" applyFill="1" applyBorder="1" applyAlignment="1">
      <alignment/>
    </xf>
    <xf numFmtId="0" fontId="0" fillId="0" borderId="0" xfId="0" applyAlignment="1">
      <alignment vertical="center"/>
    </xf>
    <xf numFmtId="0" fontId="0" fillId="37" borderId="0" xfId="0" applyFill="1" applyAlignment="1">
      <alignment vertical="center"/>
    </xf>
    <xf numFmtId="0" fontId="0" fillId="37" borderId="9" xfId="0" applyFill="1" applyBorder="1" applyAlignment="1" applyProtection="1">
      <alignment vertical="center"/>
      <protection locked="0"/>
    </xf>
    <xf numFmtId="0" fontId="0" fillId="33" borderId="0" xfId="0" applyFill="1" applyAlignment="1">
      <alignment/>
    </xf>
    <xf numFmtId="0" fontId="0" fillId="36" borderId="9" xfId="0" applyFill="1" applyBorder="1" applyAlignment="1">
      <alignment vertical="center"/>
    </xf>
    <xf numFmtId="4" fontId="6" fillId="26" borderId="34" xfId="0" applyNumberFormat="1" applyFont="1" applyFill="1" applyBorder="1" applyAlignment="1" applyProtection="1">
      <alignment/>
      <protection locked="0"/>
    </xf>
    <xf numFmtId="4" fontId="6" fillId="26" borderId="13" xfId="0" applyNumberFormat="1" applyFont="1" applyFill="1" applyBorder="1" applyAlignment="1" applyProtection="1">
      <alignment/>
      <protection locked="0"/>
    </xf>
    <xf numFmtId="4" fontId="6" fillId="26" borderId="9" xfId="0" applyNumberFormat="1" applyFont="1" applyFill="1" applyBorder="1" applyAlignment="1" applyProtection="1">
      <alignment/>
      <protection locked="0"/>
    </xf>
    <xf numFmtId="4" fontId="6" fillId="26" borderId="50" xfId="0" applyNumberFormat="1" applyFont="1" applyFill="1" applyBorder="1" applyAlignment="1" applyProtection="1">
      <alignment/>
      <protection locked="0"/>
    </xf>
    <xf numFmtId="4" fontId="7" fillId="26" borderId="9" xfId="0" applyNumberFormat="1" applyFont="1" applyFill="1" applyBorder="1" applyAlignment="1">
      <alignment/>
    </xf>
    <xf numFmtId="4" fontId="7" fillId="26" borderId="50" xfId="0" applyNumberFormat="1" applyFont="1" applyFill="1" applyBorder="1" applyAlignment="1">
      <alignment/>
    </xf>
    <xf numFmtId="4" fontId="6" fillId="26" borderId="10" xfId="0" applyNumberFormat="1" applyFont="1" applyFill="1" applyBorder="1" applyAlignment="1">
      <alignment/>
    </xf>
    <xf numFmtId="4" fontId="6" fillId="26" borderId="51" xfId="0" applyNumberFormat="1" applyFont="1" applyFill="1" applyBorder="1" applyAlignment="1">
      <alignment/>
    </xf>
    <xf numFmtId="4" fontId="6" fillId="39" borderId="52" xfId="0" applyNumberFormat="1" applyFont="1" applyFill="1" applyBorder="1" applyAlignment="1">
      <alignment/>
    </xf>
    <xf numFmtId="4" fontId="6" fillId="39" borderId="39" xfId="0" applyNumberFormat="1" applyFont="1" applyFill="1" applyBorder="1" applyAlignment="1">
      <alignment/>
    </xf>
    <xf numFmtId="4" fontId="6" fillId="26" borderId="43" xfId="0" applyNumberFormat="1" applyFont="1" applyFill="1" applyBorder="1" applyAlignment="1" applyProtection="1">
      <alignment/>
      <protection locked="0"/>
    </xf>
    <xf numFmtId="4" fontId="6" fillId="26" borderId="8" xfId="0" applyNumberFormat="1" applyFont="1" applyFill="1" applyBorder="1" applyAlignment="1" applyProtection="1">
      <alignment/>
      <protection locked="0"/>
    </xf>
    <xf numFmtId="4" fontId="7" fillId="26" borderId="36" xfId="0" applyNumberFormat="1" applyFont="1" applyFill="1" applyBorder="1" applyAlignment="1" applyProtection="1">
      <alignment/>
      <protection/>
    </xf>
    <xf numFmtId="4" fontId="6" fillId="26" borderId="16" xfId="0" applyNumberFormat="1" applyFont="1" applyFill="1" applyBorder="1" applyAlignment="1">
      <alignment/>
    </xf>
    <xf numFmtId="4" fontId="6" fillId="39" borderId="53" xfId="0" applyNumberFormat="1" applyFont="1" applyFill="1" applyBorder="1" applyAlignment="1">
      <alignment/>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9" fillId="33" borderId="22"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0" fillId="36" borderId="55" xfId="0" applyFill="1" applyBorder="1" applyAlignment="1">
      <alignment/>
    </xf>
    <xf numFmtId="0" fontId="9" fillId="3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36" borderId="0" xfId="0" applyFont="1" applyFill="1" applyAlignment="1">
      <alignment horizontal="left" vertical="center"/>
    </xf>
    <xf numFmtId="0" fontId="20" fillId="37" borderId="0" xfId="0" applyFont="1" applyFill="1" applyAlignment="1">
      <alignment/>
    </xf>
    <xf numFmtId="0" fontId="20" fillId="0" borderId="0" xfId="0" applyFont="1" applyAlignment="1">
      <alignment/>
    </xf>
    <xf numFmtId="10" fontId="6" fillId="26" borderId="9" xfId="0" applyNumberFormat="1" applyFont="1" applyFill="1" applyBorder="1" applyAlignment="1" applyProtection="1">
      <alignment horizontal="center" vertical="center"/>
      <protection/>
    </xf>
    <xf numFmtId="0" fontId="7" fillId="33" borderId="0" xfId="0" applyFont="1" applyFill="1" applyAlignment="1">
      <alignment horizontal="center" vertical="center"/>
    </xf>
    <xf numFmtId="14" fontId="7" fillId="26" borderId="9" xfId="0" applyNumberFormat="1" applyFont="1" applyFill="1" applyBorder="1" applyAlignment="1" applyProtection="1">
      <alignment horizontal="center" vertical="center"/>
      <protection locked="0"/>
    </xf>
    <xf numFmtId="0" fontId="46" fillId="35" borderId="0" xfId="0" applyFont="1" applyFill="1" applyAlignment="1">
      <alignment/>
    </xf>
    <xf numFmtId="0" fontId="46" fillId="0" borderId="0" xfId="0" applyFont="1" applyAlignment="1">
      <alignment/>
    </xf>
    <xf numFmtId="0" fontId="49" fillId="37"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49" fillId="37" borderId="9" xfId="0" applyFont="1" applyFill="1" applyBorder="1" applyAlignment="1">
      <alignment horizontal="center" vertical="center"/>
    </xf>
    <xf numFmtId="0" fontId="3" fillId="26" borderId="0" xfId="0" applyFont="1" applyFill="1" applyAlignment="1">
      <alignment/>
    </xf>
    <xf numFmtId="0" fontId="3" fillId="26" borderId="0" xfId="0" applyFont="1" applyFill="1" applyAlignment="1">
      <alignment/>
    </xf>
    <xf numFmtId="0" fontId="0" fillId="37" borderId="48" xfId="0"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0" fillId="0" borderId="0" xfId="0" applyAlignment="1">
      <alignment horizontal="center" vertical="center"/>
    </xf>
    <xf numFmtId="0" fontId="23" fillId="37" borderId="0" xfId="0" applyFont="1" applyFill="1" applyAlignment="1">
      <alignment horizontal="center" vertical="center"/>
    </xf>
    <xf numFmtId="0" fontId="53" fillId="35" borderId="0" xfId="0" applyFont="1" applyFill="1" applyAlignment="1">
      <alignment/>
    </xf>
    <xf numFmtId="0" fontId="1" fillId="37" borderId="0" xfId="0" applyFont="1" applyFill="1" applyAlignment="1">
      <alignment horizontal="center" vertical="center"/>
    </xf>
    <xf numFmtId="0" fontId="54" fillId="37" borderId="0" xfId="0" applyFont="1" applyFill="1" applyAlignment="1">
      <alignment horizontal="center" vertical="center"/>
    </xf>
    <xf numFmtId="0" fontId="0" fillId="37" borderId="0" xfId="0" applyFill="1" applyAlignment="1">
      <alignment horizontal="right" vertical="center"/>
    </xf>
    <xf numFmtId="0" fontId="0" fillId="37" borderId="56"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53" fillId="37" borderId="0" xfId="0" applyFont="1" applyFill="1" applyBorder="1" applyAlignment="1" applyProtection="1">
      <alignment vertical="center"/>
      <protection locked="0"/>
    </xf>
    <xf numFmtId="0" fontId="53" fillId="37" borderId="0" xfId="0" applyFont="1" applyFill="1" applyAlignment="1">
      <alignment vertical="center"/>
    </xf>
    <xf numFmtId="0" fontId="53" fillId="37" borderId="0" xfId="0" applyFont="1" applyFill="1" applyAlignment="1">
      <alignment horizontal="right" vertical="center"/>
    </xf>
    <xf numFmtId="0" fontId="0" fillId="37" borderId="57" xfId="0" applyFill="1" applyBorder="1" applyAlignment="1" applyProtection="1">
      <alignment vertical="center"/>
      <protection locked="0"/>
    </xf>
    <xf numFmtId="0" fontId="23" fillId="40" borderId="0" xfId="0" applyFont="1" applyFill="1" applyAlignment="1">
      <alignment vertical="center"/>
    </xf>
    <xf numFmtId="0" fontId="23" fillId="40" borderId="0" xfId="0" applyFont="1" applyFill="1" applyAlignment="1">
      <alignment horizontal="right" vertical="center"/>
    </xf>
    <xf numFmtId="0" fontId="23" fillId="36" borderId="0" xfId="0" applyFont="1" applyFill="1" applyAlignment="1">
      <alignment vertical="center"/>
    </xf>
    <xf numFmtId="0" fontId="23" fillId="36" borderId="0" xfId="0" applyFont="1" applyFill="1" applyAlignment="1">
      <alignment horizontal="right" vertical="center"/>
    </xf>
    <xf numFmtId="0" fontId="23" fillId="37" borderId="0" xfId="0" applyFont="1" applyFill="1" applyAlignment="1">
      <alignment vertical="center"/>
    </xf>
    <xf numFmtId="0" fontId="0" fillId="36" borderId="58" xfId="0" applyFill="1" applyBorder="1" applyAlignment="1" applyProtection="1">
      <alignment vertical="center"/>
      <protection locked="0"/>
    </xf>
    <xf numFmtId="0" fontId="0" fillId="36" borderId="59" xfId="0" applyFill="1" applyBorder="1" applyAlignment="1" applyProtection="1">
      <alignment vertical="center"/>
      <protection locked="0"/>
    </xf>
    <xf numFmtId="0" fontId="0" fillId="40" borderId="60" xfId="0" applyFill="1" applyBorder="1" applyAlignment="1" applyProtection="1">
      <alignment vertical="center"/>
      <protection locked="0"/>
    </xf>
    <xf numFmtId="14" fontId="0" fillId="36" borderId="59" xfId="0" applyNumberFormat="1" applyFill="1" applyBorder="1" applyAlignment="1" applyProtection="1">
      <alignment horizontal="left" vertical="center"/>
      <protection locked="0"/>
    </xf>
    <xf numFmtId="49" fontId="0" fillId="36" borderId="59" xfId="0" applyNumberFormat="1" applyFill="1" applyBorder="1" applyAlignment="1" applyProtection="1">
      <alignment horizontal="left" vertical="center"/>
      <protection locked="0"/>
    </xf>
    <xf numFmtId="49" fontId="0" fillId="40" borderId="60" xfId="0" applyNumberFormat="1" applyFill="1" applyBorder="1" applyAlignment="1" applyProtection="1">
      <alignment vertical="center"/>
      <protection locked="0"/>
    </xf>
    <xf numFmtId="0" fontId="0" fillId="41" borderId="59" xfId="0" applyFill="1" applyBorder="1" applyAlignment="1" applyProtection="1">
      <alignment vertical="center"/>
      <protection locked="0"/>
    </xf>
    <xf numFmtId="0" fontId="0" fillId="41" borderId="60" xfId="0" applyFill="1" applyBorder="1" applyAlignment="1" applyProtection="1">
      <alignment vertical="center"/>
      <protection locked="0"/>
    </xf>
    <xf numFmtId="49" fontId="0" fillId="41" borderId="59" xfId="0" applyNumberFormat="1" applyFill="1" applyBorder="1" applyAlignment="1" applyProtection="1">
      <alignment horizontal="left" vertical="center"/>
      <protection locked="0"/>
    </xf>
    <xf numFmtId="3" fontId="0" fillId="41" borderId="60" xfId="0" applyNumberFormat="1" applyFill="1" applyBorder="1" applyAlignment="1" applyProtection="1">
      <alignment horizontal="left" vertical="center"/>
      <protection locked="0"/>
    </xf>
    <xf numFmtId="3" fontId="0" fillId="41" borderId="59" xfId="0" applyNumberFormat="1" applyFill="1" applyBorder="1" applyAlignment="1" applyProtection="1">
      <alignment horizontal="left" vertical="center"/>
      <protection locked="0"/>
    </xf>
    <xf numFmtId="0" fontId="0" fillId="41" borderId="60" xfId="0" applyFill="1" applyBorder="1" applyAlignment="1" applyProtection="1">
      <alignment horizontal="left" vertical="center"/>
      <protection locked="0"/>
    </xf>
    <xf numFmtId="0" fontId="36" fillId="41" borderId="59" xfId="39" applyFill="1" applyBorder="1" applyAlignment="1" applyProtection="1">
      <alignment vertical="center"/>
      <protection locked="0"/>
    </xf>
    <xf numFmtId="49" fontId="0" fillId="41" borderId="60" xfId="0" applyNumberFormat="1" applyFill="1" applyBorder="1" applyAlignment="1" applyProtection="1">
      <alignment horizontal="left" vertical="center"/>
      <protection locked="0"/>
    </xf>
    <xf numFmtId="0" fontId="36" fillId="41" borderId="60" xfId="39" applyFill="1" applyBorder="1" applyAlignment="1" applyProtection="1">
      <alignment vertical="center"/>
      <protection locked="0"/>
    </xf>
    <xf numFmtId="0" fontId="0" fillId="41" borderId="61" xfId="0" applyFill="1" applyBorder="1" applyAlignment="1" applyProtection="1">
      <alignment vertical="center"/>
      <protection locked="0"/>
    </xf>
    <xf numFmtId="0" fontId="0" fillId="41" borderId="62" xfId="0" applyFill="1" applyBorder="1" applyAlignment="1" applyProtection="1">
      <alignment vertical="center"/>
      <protection locked="0"/>
    </xf>
    <xf numFmtId="0" fontId="23" fillId="41" borderId="0" xfId="0" applyFont="1" applyFill="1" applyAlignment="1">
      <alignment vertical="center"/>
    </xf>
    <xf numFmtId="0" fontId="23" fillId="41"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36" borderId="43" xfId="0" applyFont="1" applyFill="1" applyBorder="1" applyAlignment="1">
      <alignment horizontal="center" vertical="center"/>
    </xf>
    <xf numFmtId="0" fontId="12" fillId="37" borderId="35" xfId="0" applyFont="1" applyFill="1" applyBorder="1" applyAlignment="1">
      <alignment horizontal="center" vertical="center"/>
    </xf>
    <xf numFmtId="0" fontId="12" fillId="37" borderId="34" xfId="0" applyFont="1" applyFill="1" applyBorder="1" applyAlignment="1">
      <alignment horizontal="center" vertical="center"/>
    </xf>
    <xf numFmtId="0" fontId="12" fillId="37" borderId="43" xfId="0" applyFont="1" applyFill="1" applyBorder="1" applyAlignment="1">
      <alignment horizontal="center" vertical="center"/>
    </xf>
    <xf numFmtId="1" fontId="6" fillId="26" borderId="9" xfId="0" applyNumberFormat="1" applyFont="1" applyFill="1" applyBorder="1" applyAlignment="1" applyProtection="1">
      <alignment horizontal="center" vertical="center"/>
      <protection locked="0"/>
    </xf>
    <xf numFmtId="3" fontId="6" fillId="26" borderId="9" xfId="0" applyNumberFormat="1" applyFont="1" applyFill="1" applyBorder="1" applyAlignment="1" applyProtection="1">
      <alignment horizontal="center" vertical="center"/>
      <protection locked="0"/>
    </xf>
    <xf numFmtId="3" fontId="6" fillId="26" borderId="8" xfId="0" applyNumberFormat="1" applyFont="1" applyFill="1" applyBorder="1" applyAlignment="1" applyProtection="1">
      <alignment horizontal="center" vertical="center"/>
      <protection locked="0"/>
    </xf>
    <xf numFmtId="1" fontId="0" fillId="37" borderId="9" xfId="0" applyNumberFormat="1" applyFill="1" applyBorder="1" applyAlignment="1" applyProtection="1">
      <alignment horizontal="center" vertical="center"/>
      <protection locked="0"/>
    </xf>
    <xf numFmtId="0" fontId="9" fillId="26" borderId="18" xfId="0" applyFont="1" applyFill="1" applyBorder="1" applyAlignment="1">
      <alignment horizontal="center" vertical="center"/>
    </xf>
    <xf numFmtId="3" fontId="6" fillId="26" borderId="10" xfId="0" applyNumberFormat="1" applyFont="1" applyFill="1" applyBorder="1" applyAlignment="1">
      <alignment horizontal="center" vertical="center"/>
    </xf>
    <xf numFmtId="3" fontId="6" fillId="26" borderId="16" xfId="0" applyNumberFormat="1" applyFont="1" applyFill="1" applyBorder="1" applyAlignment="1">
      <alignment horizontal="center" vertical="center"/>
    </xf>
    <xf numFmtId="0" fontId="28" fillId="37" borderId="35" xfId="0" applyFont="1" applyFill="1" applyBorder="1" applyAlignment="1">
      <alignment horizontal="center" vertical="center"/>
    </xf>
    <xf numFmtId="0" fontId="28" fillId="37" borderId="34" xfId="0" applyFont="1" applyFill="1" applyBorder="1" applyAlignment="1">
      <alignment horizontal="center" vertical="center"/>
    </xf>
    <xf numFmtId="0" fontId="28" fillId="37" borderId="43" xfId="0" applyFont="1" applyFill="1" applyBorder="1" applyAlignment="1">
      <alignment horizontal="center" vertical="center"/>
    </xf>
    <xf numFmtId="0" fontId="28" fillId="37" borderId="63" xfId="0" applyFont="1" applyFill="1" applyBorder="1" applyAlignment="1">
      <alignment horizontal="center" vertical="center"/>
    </xf>
    <xf numFmtId="0" fontId="28" fillId="37" borderId="45" xfId="0" applyFont="1" applyFill="1" applyBorder="1" applyAlignment="1">
      <alignment horizontal="center" vertical="center"/>
    </xf>
    <xf numFmtId="0" fontId="28" fillId="37" borderId="36" xfId="0" applyFont="1" applyFill="1" applyBorder="1" applyAlignment="1">
      <alignment horizontal="center" vertical="center"/>
    </xf>
    <xf numFmtId="0" fontId="0" fillId="37" borderId="35" xfId="0" applyFill="1" applyBorder="1" applyAlignment="1" applyProtection="1">
      <alignment horizontal="center" vertical="center"/>
      <protection locked="0"/>
    </xf>
    <xf numFmtId="0" fontId="0" fillId="37" borderId="34" xfId="0" applyFill="1" applyBorder="1" applyAlignment="1" applyProtection="1">
      <alignment vertical="center"/>
      <protection locked="0"/>
    </xf>
    <xf numFmtId="3" fontId="0" fillId="37" borderId="34" xfId="0" applyNumberFormat="1" applyFill="1" applyBorder="1" applyAlignment="1" applyProtection="1">
      <alignment horizontal="center" vertical="center"/>
      <protection locked="0"/>
    </xf>
    <xf numFmtId="3" fontId="0" fillId="37" borderId="43" xfId="0" applyNumberFormat="1"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3" fontId="0" fillId="37" borderId="9" xfId="0" applyNumberFormat="1" applyFill="1" applyBorder="1" applyAlignment="1" applyProtection="1">
      <alignment horizontal="center" vertical="center"/>
      <protection locked="0"/>
    </xf>
    <xf numFmtId="3" fontId="0" fillId="37" borderId="8" xfId="0" applyNumberFormat="1"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0" fontId="0" fillId="37" borderId="10" xfId="0" applyFill="1" applyBorder="1" applyAlignment="1" applyProtection="1">
      <alignment vertical="center"/>
      <protection locked="0"/>
    </xf>
    <xf numFmtId="3" fontId="0" fillId="37" borderId="10" xfId="0" applyNumberFormat="1" applyFill="1" applyBorder="1" applyAlignment="1" applyProtection="1">
      <alignment horizontal="center" vertical="center"/>
      <protection locked="0"/>
    </xf>
    <xf numFmtId="3" fontId="0" fillId="37" borderId="16" xfId="0" applyNumberFormat="1" applyFill="1" applyBorder="1" applyAlignment="1" applyProtection="1">
      <alignment horizontal="center" vertical="center"/>
      <protection locked="0"/>
    </xf>
    <xf numFmtId="0" fontId="9" fillId="26" borderId="11" xfId="0" applyNumberFormat="1" applyFont="1" applyFill="1" applyBorder="1" applyAlignment="1">
      <alignment horizontal="left" vertical="top"/>
    </xf>
    <xf numFmtId="0" fontId="12" fillId="37" borderId="40" xfId="0" applyNumberFormat="1" applyFont="1" applyFill="1" applyBorder="1" applyAlignment="1" applyProtection="1">
      <alignment horizontal="left" vertical="top" wrapText="1"/>
      <protection/>
    </xf>
    <xf numFmtId="0" fontId="12" fillId="37" borderId="29" xfId="0" applyNumberFormat="1" applyFont="1" applyFill="1" applyBorder="1" applyAlignment="1" applyProtection="1">
      <alignment horizontal="left" vertical="top" wrapText="1"/>
      <protection/>
    </xf>
    <xf numFmtId="0" fontId="9" fillId="26" borderId="12" xfId="0" applyNumberFormat="1" applyFont="1" applyFill="1" applyBorder="1" applyAlignment="1">
      <alignment horizontal="left" vertical="top"/>
    </xf>
    <xf numFmtId="0" fontId="0" fillId="37" borderId="64" xfId="0" applyNumberFormat="1" applyFill="1" applyBorder="1" applyAlignment="1" applyProtection="1">
      <alignment horizontal="center"/>
      <protection locked="0"/>
    </xf>
    <xf numFmtId="0" fontId="9" fillId="26" borderId="31" xfId="0" applyNumberFormat="1" applyFont="1" applyFill="1" applyBorder="1" applyAlignment="1" applyProtection="1">
      <alignment horizontal="left" vertical="top" wrapText="1"/>
      <protection/>
    </xf>
    <xf numFmtId="0" fontId="9" fillId="26" borderId="40" xfId="0" applyNumberFormat="1" applyFont="1" applyFill="1" applyBorder="1" applyAlignment="1">
      <alignment horizontal="left" vertical="top" wrapText="1"/>
    </xf>
    <xf numFmtId="0" fontId="9" fillId="26" borderId="14" xfId="0" applyNumberFormat="1" applyFont="1" applyFill="1" applyBorder="1" applyAlignment="1">
      <alignment horizontal="left" vertical="top" wrapText="1"/>
    </xf>
    <xf numFmtId="0" fontId="9" fillId="26" borderId="31" xfId="0" applyNumberFormat="1" applyFont="1" applyFill="1" applyBorder="1" applyAlignment="1">
      <alignment horizontal="left" vertical="top"/>
    </xf>
    <xf numFmtId="0" fontId="9" fillId="26" borderId="23" xfId="0" applyNumberFormat="1" applyFont="1" applyFill="1" applyBorder="1" applyAlignment="1">
      <alignment horizontal="left" vertical="top"/>
    </xf>
    <xf numFmtId="0" fontId="9" fillId="26" borderId="46" xfId="0" applyNumberFormat="1" applyFont="1" applyFill="1" applyBorder="1" applyAlignment="1">
      <alignment horizontal="left" vertical="top" wrapText="1"/>
    </xf>
    <xf numFmtId="0" fontId="9" fillId="26" borderId="46" xfId="0" applyNumberFormat="1" applyFont="1" applyFill="1" applyBorder="1" applyAlignment="1">
      <alignment vertical="top" wrapText="1"/>
    </xf>
    <xf numFmtId="0" fontId="6" fillId="37" borderId="65" xfId="0" applyNumberFormat="1" applyFont="1" applyFill="1" applyBorder="1" applyAlignment="1" applyProtection="1">
      <alignment horizontal="center" wrapText="1"/>
      <protection locked="0"/>
    </xf>
    <xf numFmtId="0" fontId="9" fillId="26" borderId="46" xfId="0" applyNumberFormat="1" applyFont="1" applyFill="1" applyBorder="1" applyAlignment="1">
      <alignment horizontal="left" vertical="top"/>
    </xf>
    <xf numFmtId="0" fontId="6" fillId="26" borderId="25" xfId="0" applyNumberFormat="1" applyFont="1" applyFill="1" applyBorder="1" applyAlignment="1" applyProtection="1">
      <alignment horizontal="center"/>
      <protection locked="0"/>
    </xf>
    <xf numFmtId="3" fontId="6" fillId="26" borderId="64" xfId="0" applyNumberFormat="1" applyFont="1" applyFill="1" applyBorder="1" applyAlignment="1" applyProtection="1">
      <alignment horizontal="center" wrapText="1"/>
      <protection locked="0"/>
    </xf>
    <xf numFmtId="0" fontId="9" fillId="33" borderId="66" xfId="0" applyFont="1" applyFill="1" applyBorder="1" applyAlignment="1">
      <alignment horizontal="center" vertical="center"/>
    </xf>
    <xf numFmtId="0" fontId="8" fillId="33" borderId="15"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49" fillId="37" borderId="0" xfId="0" applyFont="1" applyFill="1" applyAlignment="1">
      <alignment horizontal="center" vertical="center"/>
    </xf>
    <xf numFmtId="0" fontId="5" fillId="26" borderId="0" xfId="0" applyFont="1" applyFill="1" applyAlignment="1">
      <alignment horizontal="right" vertical="center"/>
    </xf>
    <xf numFmtId="0" fontId="56" fillId="26" borderId="0" xfId="0" applyFont="1" applyFill="1" applyAlignment="1">
      <alignment vertical="center"/>
    </xf>
    <xf numFmtId="0" fontId="0" fillId="26" borderId="0" xfId="0" applyFill="1" applyAlignment="1">
      <alignment/>
    </xf>
    <xf numFmtId="0" fontId="0" fillId="37" borderId="0" xfId="0" applyFill="1" applyBorder="1" applyAlignment="1">
      <alignment horizontal="right"/>
    </xf>
    <xf numFmtId="0" fontId="9" fillId="9" borderId="12" xfId="0" applyFont="1" applyFill="1" applyBorder="1" applyAlignment="1" applyProtection="1">
      <alignment horizontal="center" vertical="center"/>
      <protection/>
    </xf>
    <xf numFmtId="0" fontId="9" fillId="9" borderId="12" xfId="0" applyFont="1" applyFill="1" applyBorder="1" applyAlignment="1" applyProtection="1">
      <alignment horizontal="center" vertical="center"/>
      <protection/>
    </xf>
    <xf numFmtId="10" fontId="6" fillId="26" borderId="9" xfId="0" applyNumberFormat="1" applyFont="1" applyFill="1" applyBorder="1" applyAlignment="1" applyProtection="1">
      <alignment horizontal="center" vertical="center"/>
      <protection locked="0"/>
    </xf>
    <xf numFmtId="0" fontId="56" fillId="26" borderId="0" xfId="0" applyFont="1" applyFill="1" applyAlignment="1" applyProtection="1">
      <alignment horizontal="left" vertical="center"/>
      <protection locked="0"/>
    </xf>
    <xf numFmtId="0" fontId="6" fillId="26" borderId="0" xfId="0" applyFont="1" applyFill="1" applyAlignment="1">
      <alignment vertical="center"/>
    </xf>
    <xf numFmtId="3" fontId="6" fillId="26" borderId="0" xfId="0" applyNumberFormat="1" applyFont="1" applyFill="1" applyAlignment="1">
      <alignment vertical="center"/>
    </xf>
    <xf numFmtId="0" fontId="7" fillId="26" borderId="6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20" xfId="0" applyFont="1" applyFill="1" applyBorder="1" applyAlignment="1">
      <alignment horizontal="center" vertical="center"/>
    </xf>
    <xf numFmtId="0" fontId="6" fillId="26" borderId="68" xfId="0" applyFont="1" applyFill="1" applyBorder="1" applyAlignment="1">
      <alignment vertical="center"/>
    </xf>
    <xf numFmtId="0" fontId="7" fillId="26" borderId="38" xfId="0" applyFont="1" applyFill="1" applyBorder="1" applyAlignment="1">
      <alignment horizontal="center" vertical="center"/>
    </xf>
    <xf numFmtId="0" fontId="7" fillId="26" borderId="21" xfId="0" applyFont="1" applyFill="1" applyBorder="1" applyAlignment="1">
      <alignment horizontal="center" vertical="center"/>
    </xf>
    <xf numFmtId="167" fontId="0" fillId="26" borderId="17" xfId="37" applyNumberFormat="1" applyFont="1" applyFill="1" applyBorder="1" applyAlignment="1">
      <alignment horizontal="center" vertical="center"/>
    </xf>
    <xf numFmtId="3" fontId="6" fillId="26" borderId="9" xfId="0" applyNumberFormat="1" applyFont="1" applyFill="1" applyBorder="1" applyAlignment="1">
      <alignment horizontal="center" vertical="center"/>
    </xf>
    <xf numFmtId="3" fontId="6" fillId="26" borderId="8" xfId="0" applyNumberFormat="1" applyFont="1" applyFill="1" applyBorder="1" applyAlignment="1">
      <alignment horizontal="center" vertical="center"/>
    </xf>
    <xf numFmtId="167" fontId="0" fillId="26" borderId="17" xfId="37" applyNumberFormat="1" applyFont="1" applyFill="1" applyBorder="1" applyAlignment="1">
      <alignment horizontal="center" vertical="center" wrapText="1"/>
    </xf>
    <xf numFmtId="167" fontId="6" fillId="26" borderId="17" xfId="0" applyNumberFormat="1" applyFont="1" applyFill="1" applyBorder="1" applyAlignment="1">
      <alignment horizontal="center" vertical="center"/>
    </xf>
    <xf numFmtId="3" fontId="0" fillId="26" borderId="9" xfId="0" applyNumberFormat="1" applyFill="1" applyBorder="1" applyAlignment="1">
      <alignment horizontal="center" vertical="center"/>
    </xf>
    <xf numFmtId="167" fontId="6" fillId="26" borderId="63" xfId="0" applyNumberFormat="1" applyFont="1" applyFill="1" applyBorder="1" applyAlignment="1">
      <alignment horizontal="center" vertical="center"/>
    </xf>
    <xf numFmtId="3" fontId="6" fillId="26" borderId="45" xfId="0" applyNumberFormat="1" applyFont="1" applyFill="1" applyBorder="1" applyAlignment="1">
      <alignment horizontal="center" vertical="center"/>
    </xf>
    <xf numFmtId="167" fontId="6" fillId="26" borderId="18"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0" fontId="7" fillId="26" borderId="69" xfId="0" applyFont="1" applyFill="1" applyBorder="1" applyAlignment="1">
      <alignment horizontal="center" vertical="center"/>
    </xf>
    <xf numFmtId="0" fontId="7" fillId="26" borderId="70" xfId="0" applyFont="1" applyFill="1" applyBorder="1" applyAlignment="1">
      <alignment horizontal="center" vertical="center"/>
    </xf>
    <xf numFmtId="0" fontId="0" fillId="26" borderId="0" xfId="0" applyFill="1" applyAlignment="1" applyProtection="1">
      <alignment/>
      <protection locked="0"/>
    </xf>
    <xf numFmtId="4" fontId="6" fillId="26" borderId="9" xfId="0" applyNumberFormat="1" applyFont="1" applyFill="1" applyBorder="1" applyAlignment="1" applyProtection="1">
      <alignment horizontal="center" vertical="center"/>
      <protection/>
    </xf>
    <xf numFmtId="4" fontId="6" fillId="26" borderId="45"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locked="0"/>
    </xf>
    <xf numFmtId="0" fontId="12" fillId="33" borderId="0" xfId="0" applyFont="1" applyFill="1" applyAlignment="1">
      <alignment vertical="center"/>
    </xf>
    <xf numFmtId="0" fontId="0" fillId="33" borderId="0" xfId="0" applyFill="1" applyAlignment="1">
      <alignment vertical="center"/>
    </xf>
    <xf numFmtId="0" fontId="5" fillId="0" borderId="9" xfId="0" applyFont="1" applyBorder="1" applyAlignment="1">
      <alignment horizontal="center" vertical="center"/>
    </xf>
    <xf numFmtId="0" fontId="12" fillId="33" borderId="0" xfId="0" applyFont="1" applyFill="1" applyAlignment="1">
      <alignment horizontal="center" vertical="center"/>
    </xf>
    <xf numFmtId="0" fontId="12" fillId="26"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3" borderId="0" xfId="0" applyFont="1" applyFill="1" applyAlignment="1">
      <alignment horizontal="right" vertical="center"/>
    </xf>
    <xf numFmtId="0" fontId="12" fillId="33" borderId="11" xfId="0" applyFont="1" applyFill="1" applyBorder="1" applyAlignment="1">
      <alignment vertical="center"/>
    </xf>
    <xf numFmtId="0" fontId="12" fillId="33" borderId="1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42" xfId="0" applyFont="1" applyFill="1" applyBorder="1" applyAlignment="1">
      <alignment horizontal="center" vertical="center"/>
    </xf>
    <xf numFmtId="0" fontId="11" fillId="33" borderId="0" xfId="0" applyFont="1" applyFill="1" applyAlignment="1">
      <alignment horizontal="center" wrapText="1"/>
    </xf>
    <xf numFmtId="0" fontId="11" fillId="33" borderId="0" xfId="0" applyFont="1" applyFill="1" applyAlignment="1">
      <alignment horizontal="center" vertical="top" wrapText="1"/>
    </xf>
    <xf numFmtId="0" fontId="57" fillId="36" borderId="0" xfId="0" applyFont="1" applyFill="1" applyAlignment="1">
      <alignment horizontal="center" wrapText="1"/>
    </xf>
    <xf numFmtId="0" fontId="47" fillId="33" borderId="0" xfId="0" applyFont="1" applyFill="1" applyAlignment="1">
      <alignment horizontal="center" wrapText="1"/>
    </xf>
    <xf numFmtId="0" fontId="3" fillId="0" borderId="0" xfId="0" applyFont="1" applyAlignment="1">
      <alignment horizontal="center" wrapText="1"/>
    </xf>
    <xf numFmtId="0" fontId="46" fillId="33" borderId="0" xfId="0" applyFont="1" applyFill="1" applyAlignment="1">
      <alignment horizontal="left" wrapText="1" shrinkToFit="1"/>
    </xf>
    <xf numFmtId="0" fontId="11" fillId="33" borderId="0" xfId="0" applyFont="1" applyFill="1" applyAlignment="1">
      <alignment horizontal="left" wrapText="1"/>
    </xf>
    <xf numFmtId="0" fontId="22" fillId="33" borderId="0" xfId="0" applyFont="1" applyFill="1" applyAlignment="1">
      <alignment horizontal="left" wrapText="1"/>
    </xf>
    <xf numFmtId="0" fontId="45" fillId="33" borderId="0" xfId="0" applyFont="1" applyFill="1" applyAlignment="1">
      <alignment horizontal="center" wrapText="1"/>
    </xf>
    <xf numFmtId="0" fontId="11" fillId="33" borderId="0" xfId="0" applyFont="1" applyFill="1" applyAlignment="1">
      <alignment horizontal="center"/>
    </xf>
    <xf numFmtId="0" fontId="22" fillId="33" borderId="0" xfId="0" applyFont="1" applyFill="1" applyAlignment="1">
      <alignment horizontal="center"/>
    </xf>
    <xf numFmtId="0" fontId="0" fillId="26" borderId="0" xfId="0" applyFill="1" applyAlignment="1">
      <alignment vertical="top" wrapText="1"/>
    </xf>
    <xf numFmtId="0" fontId="4" fillId="26" borderId="0" xfId="0" applyFont="1" applyFill="1" applyAlignment="1">
      <alignment vertical="center"/>
    </xf>
    <xf numFmtId="0" fontId="0" fillId="0" borderId="0" xfId="0" applyAlignment="1">
      <alignment/>
    </xf>
    <xf numFmtId="0" fontId="0" fillId="42" borderId="0" xfId="0" applyFill="1" applyAlignment="1">
      <alignment/>
    </xf>
    <xf numFmtId="0" fontId="23" fillId="37" borderId="0" xfId="0" applyFont="1" applyFill="1" applyAlignment="1">
      <alignment horizontal="center" vertical="center"/>
    </xf>
    <xf numFmtId="0" fontId="23" fillId="37" borderId="71" xfId="0" applyFont="1" applyFill="1" applyBorder="1" applyAlignment="1">
      <alignment vertical="center"/>
    </xf>
    <xf numFmtId="0" fontId="0" fillId="0" borderId="72" xfId="0" applyBorder="1" applyAlignment="1">
      <alignment vertical="center"/>
    </xf>
    <xf numFmtId="0" fontId="54" fillId="37" borderId="59" xfId="0" applyFont="1" applyFill="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60" xfId="0" applyFont="1" applyBorder="1" applyAlignment="1" applyProtection="1">
      <alignment horizontal="center" vertical="center"/>
      <protection locked="0"/>
    </xf>
    <xf numFmtId="0" fontId="49" fillId="37" borderId="0" xfId="0" applyFont="1" applyFill="1" applyAlignment="1">
      <alignment horizontal="center" vertical="center"/>
    </xf>
    <xf numFmtId="0" fontId="0" fillId="0" borderId="0" xfId="0" applyAlignment="1">
      <alignment horizontal="center" vertical="center"/>
    </xf>
    <xf numFmtId="0" fontId="55" fillId="37" borderId="0" xfId="0" applyFont="1" applyFill="1" applyAlignment="1">
      <alignment horizontal="center" vertical="center"/>
    </xf>
    <xf numFmtId="0" fontId="0" fillId="41" borderId="59" xfId="0" applyFill="1" applyBorder="1" applyAlignment="1" applyProtection="1">
      <alignment vertical="top"/>
      <protection locked="0"/>
    </xf>
    <xf numFmtId="0" fontId="0" fillId="40" borderId="73" xfId="0" applyFill="1" applyBorder="1" applyAlignment="1" applyProtection="1">
      <alignment vertical="top"/>
      <protection locked="0"/>
    </xf>
    <xf numFmtId="0" fontId="0" fillId="40" borderId="60" xfId="0" applyFill="1" applyBorder="1" applyAlignment="1" applyProtection="1">
      <alignment vertical="top"/>
      <protection locked="0"/>
    </xf>
    <xf numFmtId="0" fontId="6" fillId="26" borderId="29" xfId="0" applyNumberFormat="1" applyFont="1" applyFill="1" applyBorder="1" applyAlignment="1" applyProtection="1">
      <alignment horizontal="center"/>
      <protection locked="0"/>
    </xf>
    <xf numFmtId="0" fontId="0" fillId="0" borderId="29" xfId="0" applyBorder="1" applyAlignment="1" applyProtection="1">
      <alignment/>
      <protection locked="0"/>
    </xf>
    <xf numFmtId="0" fontId="0" fillId="0" borderId="74" xfId="0" applyBorder="1" applyAlignment="1" applyProtection="1">
      <alignment/>
      <protection locked="0"/>
    </xf>
    <xf numFmtId="49" fontId="6" fillId="26" borderId="31"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26" borderId="27" xfId="0" applyNumberFormat="1" applyFont="1" applyFill="1" applyBorder="1" applyAlignment="1" applyProtection="1">
      <alignment horizontal="center"/>
      <protection locked="0"/>
    </xf>
    <xf numFmtId="0" fontId="6" fillId="37" borderId="65" xfId="0" applyNumberFormat="1" applyFont="1" applyFill="1" applyBorder="1" applyAlignment="1" applyProtection="1">
      <alignment horizontal="center"/>
      <protection locked="0"/>
    </xf>
    <xf numFmtId="0" fontId="9" fillId="33" borderId="0" xfId="0" applyFont="1" applyFill="1" applyBorder="1" applyAlignment="1">
      <alignment horizontal="left"/>
    </xf>
    <xf numFmtId="0" fontId="0" fillId="0" borderId="0" xfId="0" applyBorder="1" applyAlignment="1">
      <alignment/>
    </xf>
    <xf numFmtId="0" fontId="7" fillId="33" borderId="41" xfId="0" applyFont="1" applyFill="1" applyBorder="1" applyAlignment="1" applyProtection="1">
      <alignment horizontal="right"/>
      <protection/>
    </xf>
    <xf numFmtId="0" fontId="0" fillId="0" borderId="0" xfId="0" applyBorder="1" applyAlignment="1" applyProtection="1">
      <alignment/>
      <protection/>
    </xf>
    <xf numFmtId="0" fontId="19" fillId="26" borderId="9" xfId="0" applyFont="1" applyFill="1" applyBorder="1" applyAlignment="1" applyProtection="1">
      <alignment horizontal="center" vertical="center"/>
      <protection locked="0"/>
    </xf>
    <xf numFmtId="0" fontId="0" fillId="0" borderId="9" xfId="0" applyBorder="1" applyAlignment="1">
      <alignment vertical="center"/>
    </xf>
    <xf numFmtId="0" fontId="9" fillId="33" borderId="0" xfId="0" applyFont="1" applyFill="1" applyAlignment="1">
      <alignment/>
    </xf>
    <xf numFmtId="0" fontId="1" fillId="33" borderId="0" xfId="0" applyFont="1" applyFill="1" applyBorder="1" applyAlignment="1">
      <alignment horizontal="center"/>
    </xf>
    <xf numFmtId="0" fontId="0" fillId="0" borderId="0" xfId="0" applyAlignment="1">
      <alignment horizontal="center"/>
    </xf>
    <xf numFmtId="0" fontId="0" fillId="36" borderId="0" xfId="0" applyFill="1" applyAlignment="1">
      <alignment horizontal="center"/>
    </xf>
    <xf numFmtId="14" fontId="6" fillId="26" borderId="33" xfId="0" applyNumberFormat="1" applyFont="1" applyFill="1" applyBorder="1" applyAlignment="1" applyProtection="1">
      <alignment horizontal="center"/>
      <protection locked="0"/>
    </xf>
    <xf numFmtId="0" fontId="0" fillId="26" borderId="75" xfId="0" applyFill="1" applyBorder="1" applyAlignment="1" applyProtection="1">
      <alignment horizontal="center"/>
      <protection locked="0"/>
    </xf>
    <xf numFmtId="49" fontId="36" fillId="26" borderId="31" xfId="39"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26" borderId="31" xfId="0" applyNumberFormat="1" applyFont="1" applyFill="1" applyBorder="1" applyAlignment="1" applyProtection="1">
      <alignment horizontal="center" wrapText="1"/>
      <protection locked="0"/>
    </xf>
    <xf numFmtId="0" fontId="0" fillId="0" borderId="64" xfId="0" applyFont="1" applyBorder="1" applyAlignment="1" applyProtection="1">
      <alignment horizontal="center"/>
      <protection locked="0"/>
    </xf>
    <xf numFmtId="0" fontId="7" fillId="33" borderId="47" xfId="0" applyFont="1" applyFill="1" applyBorder="1" applyAlignment="1">
      <alignment horizontal="center"/>
    </xf>
    <xf numFmtId="0" fontId="0" fillId="0" borderId="47" xfId="0" applyBorder="1" applyAlignment="1">
      <alignment horizontal="center"/>
    </xf>
    <xf numFmtId="0" fontId="6" fillId="36" borderId="0" xfId="0" applyFont="1" applyFill="1" applyBorder="1" applyAlignment="1">
      <alignment/>
    </xf>
    <xf numFmtId="0" fontId="9" fillId="33" borderId="76" xfId="0" applyFont="1" applyFill="1" applyBorder="1" applyAlignment="1">
      <alignment horizontal="center" wrapText="1"/>
    </xf>
    <xf numFmtId="0" fontId="0" fillId="0" borderId="76" xfId="0" applyBorder="1" applyAlignment="1">
      <alignment/>
    </xf>
    <xf numFmtId="49" fontId="9" fillId="33" borderId="0" xfId="0" applyNumberFormat="1" applyFont="1" applyFill="1" applyBorder="1" applyAlignment="1">
      <alignment horizontal="left" vertical="center"/>
    </xf>
    <xf numFmtId="0" fontId="0" fillId="36" borderId="0" xfId="0" applyFill="1" applyBorder="1" applyAlignment="1">
      <alignment vertical="center"/>
    </xf>
    <xf numFmtId="0" fontId="0" fillId="0" borderId="44" xfId="0" applyBorder="1" applyAlignment="1">
      <alignment vertical="center"/>
    </xf>
    <xf numFmtId="0" fontId="9" fillId="26" borderId="14" xfId="0" applyNumberFormat="1" applyFont="1" applyFill="1" applyBorder="1" applyAlignment="1">
      <alignment horizontal="left" vertical="top"/>
    </xf>
    <xf numFmtId="0" fontId="0" fillId="0" borderId="31" xfId="0" applyNumberFormat="1" applyBorder="1" applyAlignment="1">
      <alignment/>
    </xf>
    <xf numFmtId="0" fontId="6" fillId="26"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26" borderId="29" xfId="0" applyNumberFormat="1" applyFont="1" applyFill="1" applyBorder="1" applyAlignment="1" applyProtection="1">
      <alignment horizontal="center"/>
      <protection locked="0"/>
    </xf>
    <xf numFmtId="49" fontId="0" fillId="0" borderId="76" xfId="0" applyNumberFormat="1" applyBorder="1" applyAlignment="1" applyProtection="1">
      <alignment/>
      <protection locked="0"/>
    </xf>
    <xf numFmtId="49" fontId="0" fillId="0" borderId="77" xfId="0" applyNumberFormat="1" applyBorder="1" applyAlignment="1" applyProtection="1">
      <alignment/>
      <protection locked="0"/>
    </xf>
    <xf numFmtId="49" fontId="7" fillId="33" borderId="0" xfId="0" applyNumberFormat="1" applyFont="1" applyFill="1" applyAlignment="1">
      <alignment/>
    </xf>
    <xf numFmtId="49" fontId="6" fillId="0" borderId="0" xfId="0" applyNumberFormat="1" applyFont="1" applyAlignment="1">
      <alignment/>
    </xf>
    <xf numFmtId="0" fontId="7" fillId="33" borderId="0" xfId="0" applyFont="1" applyFill="1" applyAlignment="1">
      <alignment horizontal="center"/>
    </xf>
    <xf numFmtId="0" fontId="9" fillId="3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3" fillId="33" borderId="0" xfId="0" applyFont="1" applyFill="1" applyBorder="1" applyAlignment="1">
      <alignment horizontal="right"/>
    </xf>
    <xf numFmtId="0" fontId="12" fillId="0" borderId="0" xfId="0" applyFont="1" applyAlignment="1">
      <alignment horizontal="right"/>
    </xf>
    <xf numFmtId="0" fontId="6" fillId="26" borderId="33" xfId="0" applyFont="1" applyFill="1" applyBorder="1" applyAlignment="1" applyProtection="1">
      <alignment horizontal="left"/>
      <protection/>
    </xf>
    <xf numFmtId="0" fontId="6" fillId="26" borderId="30" xfId="0" applyFont="1" applyFill="1" applyBorder="1" applyAlignment="1" applyProtection="1">
      <alignment horizontal="left"/>
      <protection/>
    </xf>
    <xf numFmtId="0" fontId="6" fillId="26" borderId="75" xfId="0" applyFont="1" applyFill="1" applyBorder="1" applyAlignment="1" applyProtection="1">
      <alignment horizontal="left"/>
      <protection/>
    </xf>
    <xf numFmtId="49" fontId="9" fillId="26" borderId="10" xfId="0" applyNumberFormat="1" applyFont="1" applyFill="1" applyBorder="1" applyAlignment="1">
      <alignment horizontal="left" wrapText="1"/>
    </xf>
    <xf numFmtId="0" fontId="0" fillId="0" borderId="14" xfId="0" applyBorder="1" applyAlignment="1">
      <alignment/>
    </xf>
    <xf numFmtId="49" fontId="9" fillId="3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36" borderId="0" xfId="0" applyFont="1" applyFill="1" applyBorder="1" applyAlignment="1">
      <alignment horizontal="center"/>
    </xf>
    <xf numFmtId="0" fontId="7" fillId="33" borderId="0" xfId="0" applyFont="1" applyFill="1" applyAlignment="1">
      <alignment horizontal="center" vertical="center"/>
    </xf>
    <xf numFmtId="0" fontId="0" fillId="36" borderId="0" xfId="0" applyFill="1" applyAlignment="1">
      <alignment horizontal="center" vertical="center"/>
    </xf>
    <xf numFmtId="0" fontId="18" fillId="33" borderId="0" xfId="0" applyFont="1" applyFill="1" applyBorder="1" applyAlignment="1">
      <alignment horizontal="center"/>
    </xf>
    <xf numFmtId="0" fontId="0" fillId="0" borderId="0" xfId="0" applyBorder="1" applyAlignment="1">
      <alignment horizontal="center"/>
    </xf>
    <xf numFmtId="0" fontId="7" fillId="3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36" borderId="41" xfId="0" applyFont="1" applyFill="1" applyBorder="1" applyAlignment="1">
      <alignment horizontal="center" vertical="center"/>
    </xf>
    <xf numFmtId="0" fontId="1" fillId="36" borderId="44" xfId="0" applyFont="1" applyFill="1" applyBorder="1" applyAlignment="1">
      <alignment horizontal="center" vertical="center"/>
    </xf>
    <xf numFmtId="0" fontId="9" fillId="33" borderId="0" xfId="0" applyFont="1" applyFill="1" applyAlignment="1">
      <alignment/>
    </xf>
    <xf numFmtId="0" fontId="9" fillId="33" borderId="30" xfId="0" applyFont="1" applyFill="1" applyBorder="1" applyAlignment="1">
      <alignment/>
    </xf>
    <xf numFmtId="0" fontId="0" fillId="0" borderId="30" xfId="0" applyBorder="1" applyAlignment="1">
      <alignment/>
    </xf>
    <xf numFmtId="0" fontId="9" fillId="33" borderId="30" xfId="0" applyFont="1" applyFill="1" applyBorder="1" applyAlignment="1">
      <alignment horizontal="left"/>
    </xf>
    <xf numFmtId="0" fontId="9" fillId="33" borderId="78" xfId="0" applyFont="1" applyFill="1" applyBorder="1" applyAlignment="1">
      <alignment horizontal="center"/>
    </xf>
    <xf numFmtId="0" fontId="0" fillId="0" borderId="32" xfId="0" applyBorder="1" applyAlignment="1">
      <alignment/>
    </xf>
    <xf numFmtId="0" fontId="0" fillId="0" borderId="79" xfId="0" applyBorder="1" applyAlignment="1">
      <alignment/>
    </xf>
    <xf numFmtId="0" fontId="0" fillId="0" borderId="41" xfId="0" applyBorder="1" applyAlignment="1">
      <alignment/>
    </xf>
    <xf numFmtId="0" fontId="0" fillId="0" borderId="44" xfId="0" applyBorder="1" applyAlignment="1">
      <alignment/>
    </xf>
    <xf numFmtId="0" fontId="0" fillId="0" borderId="54" xfId="0" applyBorder="1" applyAlignment="1">
      <alignment/>
    </xf>
    <xf numFmtId="0" fontId="0" fillId="0" borderId="49" xfId="0" applyBorder="1" applyAlignment="1">
      <alignment/>
    </xf>
    <xf numFmtId="0" fontId="0" fillId="0" borderId="80" xfId="0" applyBorder="1" applyAlignment="1">
      <alignment/>
    </xf>
    <xf numFmtId="0" fontId="9" fillId="3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9" fillId="33" borderId="0" xfId="0" applyNumberFormat="1" applyFont="1" applyFill="1" applyBorder="1" applyAlignment="1" applyProtection="1">
      <alignment horizontal="right" wrapText="1"/>
      <protection/>
    </xf>
    <xf numFmtId="0" fontId="0" fillId="36" borderId="0" xfId="0" applyFill="1" applyAlignment="1" applyProtection="1">
      <alignment wrapText="1"/>
      <protection/>
    </xf>
    <xf numFmtId="0" fontId="7" fillId="33" borderId="0" xfId="0" applyFont="1" applyFill="1" applyAlignment="1">
      <alignment horizontal="right"/>
    </xf>
    <xf numFmtId="0" fontId="0" fillId="0" borderId="0" xfId="0" applyAlignment="1">
      <alignment horizontal="right"/>
    </xf>
    <xf numFmtId="0" fontId="6" fillId="26" borderId="33" xfId="0" applyFont="1" applyFill="1" applyBorder="1" applyAlignment="1" applyProtection="1">
      <alignment horizontal="left"/>
      <protection locked="0"/>
    </xf>
    <xf numFmtId="0" fontId="6" fillId="26" borderId="30" xfId="0" applyFont="1" applyFill="1" applyBorder="1" applyAlignment="1" applyProtection="1">
      <alignment horizontal="left"/>
      <protection locked="0"/>
    </xf>
    <xf numFmtId="0" fontId="0" fillId="37" borderId="30" xfId="0" applyFill="1" applyBorder="1" applyAlignment="1" applyProtection="1">
      <alignment horizontal="left"/>
      <protection locked="0"/>
    </xf>
    <xf numFmtId="0" fontId="0" fillId="37" borderId="75" xfId="0" applyFill="1" applyBorder="1" applyAlignment="1" applyProtection="1">
      <alignment horizontal="left"/>
      <protection locked="0"/>
    </xf>
    <xf numFmtId="0" fontId="1" fillId="33" borderId="41" xfId="0" applyFont="1" applyFill="1" applyBorder="1" applyAlignment="1">
      <alignment horizontal="center"/>
    </xf>
    <xf numFmtId="0" fontId="1" fillId="33" borderId="0" xfId="0" applyFont="1" applyFill="1" applyAlignment="1">
      <alignment horizontal="center"/>
    </xf>
    <xf numFmtId="0" fontId="0" fillId="0" borderId="76" xfId="0" applyNumberFormat="1" applyBorder="1" applyAlignment="1" applyProtection="1">
      <alignment/>
      <protection locked="0"/>
    </xf>
    <xf numFmtId="0" fontId="0" fillId="0" borderId="77" xfId="0" applyNumberFormat="1" applyBorder="1" applyAlignment="1" applyProtection="1">
      <alignment/>
      <protection locked="0"/>
    </xf>
    <xf numFmtId="0" fontId="6" fillId="37"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8" fillId="33" borderId="0" xfId="0" applyFont="1" applyFill="1" applyAlignment="1">
      <alignment horizontal="center"/>
    </xf>
    <xf numFmtId="0" fontId="1" fillId="0" borderId="0" xfId="0" applyFont="1" applyAlignment="1">
      <alignment horizontal="center"/>
    </xf>
    <xf numFmtId="0" fontId="6" fillId="33" borderId="44" xfId="0" applyFont="1" applyFill="1" applyBorder="1" applyAlignment="1">
      <alignment/>
    </xf>
    <xf numFmtId="0" fontId="6" fillId="33" borderId="0" xfId="0" applyFont="1" applyFill="1" applyAlignment="1">
      <alignment/>
    </xf>
    <xf numFmtId="0" fontId="0" fillId="26" borderId="33" xfId="39" applyFont="1" applyFill="1" applyBorder="1" applyAlignment="1" applyProtection="1">
      <alignment horizontal="left"/>
      <protection/>
    </xf>
    <xf numFmtId="0" fontId="0" fillId="37" borderId="30" xfId="0" applyFont="1" applyFill="1" applyBorder="1" applyAlignment="1" applyProtection="1">
      <alignment horizontal="left"/>
      <protection/>
    </xf>
    <xf numFmtId="0" fontId="0" fillId="37" borderId="75" xfId="0" applyFont="1" applyFill="1" applyBorder="1" applyAlignment="1" applyProtection="1">
      <alignment horizontal="left"/>
      <protection/>
    </xf>
    <xf numFmtId="49" fontId="10" fillId="3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9" fillId="26" borderId="10" xfId="0" applyNumberFormat="1" applyFont="1" applyFill="1" applyBorder="1" applyAlignment="1">
      <alignment horizontal="left" wrapText="1"/>
    </xf>
    <xf numFmtId="0" fontId="0" fillId="0" borderId="14" xfId="0" applyNumberFormat="1" applyBorder="1" applyAlignment="1">
      <alignment/>
    </xf>
    <xf numFmtId="0" fontId="6" fillId="26" borderId="31" xfId="0" applyNumberFormat="1" applyFont="1" applyFill="1" applyBorder="1" applyAlignment="1" applyProtection="1">
      <alignment horizontal="center"/>
      <protection locked="0"/>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4" xfId="0" applyNumberFormat="1" applyBorder="1" applyAlignment="1" applyProtection="1">
      <alignment/>
      <protection locked="0"/>
    </xf>
    <xf numFmtId="0" fontId="7" fillId="33" borderId="47" xfId="0" applyNumberFormat="1" applyFont="1" applyFill="1" applyBorder="1" applyAlignment="1">
      <alignment/>
    </xf>
    <xf numFmtId="0" fontId="0" fillId="0" borderId="47" xfId="0" applyNumberFormat="1" applyBorder="1" applyAlignment="1">
      <alignment/>
    </xf>
    <xf numFmtId="49" fontId="9" fillId="33" borderId="0" xfId="0" applyNumberFormat="1" applyFont="1" applyFill="1" applyBorder="1" applyAlignment="1">
      <alignment horizontal="left" vertical="top"/>
    </xf>
    <xf numFmtId="49" fontId="13" fillId="3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75" xfId="0" applyBorder="1" applyAlignment="1" applyProtection="1">
      <alignment vertical="center"/>
      <protection locked="0"/>
    </xf>
    <xf numFmtId="0" fontId="12" fillId="36" borderId="0" xfId="0" applyFont="1" applyFill="1" applyAlignment="1">
      <alignment horizontal="right" vertical="center"/>
    </xf>
    <xf numFmtId="0" fontId="0" fillId="36" borderId="0" xfId="0" applyFill="1" applyAlignment="1">
      <alignment horizontal="right" vertical="center"/>
    </xf>
    <xf numFmtId="0" fontId="0" fillId="36" borderId="44" xfId="0" applyFill="1" applyBorder="1" applyAlignment="1">
      <alignment horizontal="right" vertical="center"/>
    </xf>
    <xf numFmtId="49" fontId="9" fillId="26"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3" borderId="47" xfId="0" applyNumberFormat="1" applyFont="1" applyFill="1" applyBorder="1" applyAlignment="1">
      <alignment/>
    </xf>
    <xf numFmtId="0" fontId="6" fillId="0" borderId="47" xfId="0" applyNumberFormat="1" applyFont="1" applyBorder="1" applyAlignment="1">
      <alignment/>
    </xf>
    <xf numFmtId="0" fontId="7" fillId="33" borderId="76" xfId="0" applyNumberFormat="1" applyFont="1" applyFill="1" applyBorder="1" applyAlignment="1">
      <alignment/>
    </xf>
    <xf numFmtId="0" fontId="6" fillId="0" borderId="76" xfId="0" applyNumberFormat="1" applyFont="1" applyBorder="1" applyAlignment="1">
      <alignment/>
    </xf>
    <xf numFmtId="0" fontId="0" fillId="0" borderId="76" xfId="0" applyNumberFormat="1" applyBorder="1" applyAlignment="1">
      <alignment/>
    </xf>
    <xf numFmtId="3" fontId="0" fillId="26" borderId="31" xfId="39" applyNumberFormat="1" applyFont="1" applyFill="1" applyBorder="1" applyAlignment="1" applyProtection="1">
      <alignment horizontal="center" wrapText="1"/>
      <protection locked="0"/>
    </xf>
    <xf numFmtId="0" fontId="15" fillId="26" borderId="64" xfId="0" applyNumberFormat="1" applyFont="1" applyFill="1" applyBorder="1" applyAlignment="1" applyProtection="1">
      <alignment horizontal="center" wrapText="1"/>
      <protection locked="0"/>
    </xf>
    <xf numFmtId="0" fontId="0" fillId="37" borderId="51" xfId="0" applyNumberFormat="1" applyFill="1" applyBorder="1" applyAlignment="1" applyProtection="1">
      <alignment horizontal="center"/>
      <protection locked="0"/>
    </xf>
    <xf numFmtId="0" fontId="7" fillId="26"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4" xfId="0" applyNumberFormat="1" applyFont="1" applyBorder="1" applyAlignment="1" applyProtection="1">
      <alignment horizontal="center"/>
      <protection locked="0"/>
    </xf>
    <xf numFmtId="0" fontId="1" fillId="0" borderId="74" xfId="0" applyNumberFormat="1" applyFont="1" applyBorder="1" applyAlignment="1" applyProtection="1">
      <alignment horizontal="center"/>
      <protection locked="0"/>
    </xf>
    <xf numFmtId="0" fontId="7" fillId="37"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26" borderId="40" xfId="0" applyNumberFormat="1" applyFont="1" applyFill="1" applyBorder="1" applyAlignment="1">
      <alignment vertical="top" wrapText="1"/>
    </xf>
    <xf numFmtId="0" fontId="0" fillId="0" borderId="29" xfId="0" applyNumberFormat="1" applyBorder="1" applyAlignment="1">
      <alignment vertical="top" wrapText="1"/>
    </xf>
    <xf numFmtId="0" fontId="9" fillId="33" borderId="30" xfId="0" applyFont="1" applyFill="1" applyBorder="1" applyAlignment="1" applyProtection="1">
      <alignment vertical="center"/>
      <protection/>
    </xf>
    <xf numFmtId="0" fontId="9" fillId="26" borderId="14" xfId="0" applyFont="1" applyFill="1" applyBorder="1" applyAlignment="1" applyProtection="1">
      <alignment vertical="center"/>
      <protection locked="0"/>
    </xf>
    <xf numFmtId="0" fontId="0" fillId="0" borderId="31" xfId="0" applyBorder="1" applyAlignment="1">
      <alignment vertical="center"/>
    </xf>
    <xf numFmtId="3" fontId="6" fillId="26" borderId="33" xfId="0" applyNumberFormat="1" applyFont="1" applyFill="1" applyBorder="1" applyAlignment="1" applyProtection="1">
      <alignment horizontal="center" vertical="center"/>
      <protection locked="0"/>
    </xf>
    <xf numFmtId="3" fontId="0" fillId="0" borderId="75" xfId="0" applyNumberFormat="1" applyBorder="1" applyAlignment="1" applyProtection="1">
      <alignment horizontal="center" vertical="center"/>
      <protection locked="0"/>
    </xf>
    <xf numFmtId="0" fontId="6" fillId="33" borderId="33" xfId="0" applyFont="1" applyFill="1" applyBorder="1" applyAlignment="1" applyProtection="1">
      <alignment vertical="center"/>
      <protection/>
    </xf>
    <xf numFmtId="0" fontId="0" fillId="0" borderId="50" xfId="0" applyBorder="1" applyAlignment="1">
      <alignment vertical="center"/>
    </xf>
    <xf numFmtId="0" fontId="9" fillId="33" borderId="30" xfId="0" applyFont="1" applyFill="1" applyBorder="1" applyAlignment="1" applyProtection="1">
      <alignment vertical="center" wrapText="1"/>
      <protection/>
    </xf>
    <xf numFmtId="0" fontId="9" fillId="33" borderId="75" xfId="0" applyFont="1" applyFill="1" applyBorder="1" applyAlignment="1" applyProtection="1">
      <alignment vertical="center" wrapText="1"/>
      <protection/>
    </xf>
    <xf numFmtId="0" fontId="9" fillId="33" borderId="30" xfId="0" applyFont="1" applyFill="1" applyBorder="1" applyAlignment="1" applyProtection="1">
      <alignment vertical="center" wrapText="1"/>
      <protection/>
    </xf>
    <xf numFmtId="0" fontId="0" fillId="0" borderId="30" xfId="0" applyBorder="1" applyAlignment="1">
      <alignment wrapText="1"/>
    </xf>
    <xf numFmtId="0" fontId="0" fillId="0" borderId="75" xfId="0" applyBorder="1" applyAlignment="1">
      <alignment wrapText="1"/>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6" fillId="33" borderId="50" xfId="0" applyFont="1" applyFill="1" applyBorder="1" applyAlignment="1" applyProtection="1">
      <alignment vertical="center"/>
      <protection/>
    </xf>
    <xf numFmtId="0" fontId="7" fillId="33"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0" fontId="0" fillId="0" borderId="0" xfId="0" applyAlignment="1" applyProtection="1">
      <alignment/>
      <protection/>
    </xf>
    <xf numFmtId="0" fontId="0" fillId="0" borderId="30" xfId="0" applyBorder="1" applyAlignment="1">
      <alignment vertical="center" wrapText="1"/>
    </xf>
    <xf numFmtId="0" fontId="0" fillId="0" borderId="75" xfId="0" applyBorder="1" applyAlignment="1">
      <alignment vertical="center" wrapText="1"/>
    </xf>
    <xf numFmtId="0" fontId="14" fillId="33" borderId="0" xfId="0" applyFont="1" applyFill="1" applyBorder="1" applyAlignment="1" applyProtection="1">
      <alignment horizontal="left"/>
      <protection/>
    </xf>
    <xf numFmtId="0" fontId="28" fillId="36" borderId="0" xfId="0" applyFont="1" applyFill="1" applyBorder="1" applyAlignment="1" applyProtection="1">
      <alignment horizontal="left"/>
      <protection/>
    </xf>
    <xf numFmtId="0" fontId="28" fillId="0" borderId="0" xfId="0" applyFont="1" applyAlignment="1" applyProtection="1">
      <alignment horizontal="left"/>
      <protection/>
    </xf>
    <xf numFmtId="3" fontId="6" fillId="26" borderId="33" xfId="0" applyNumberFormat="1" applyFont="1" applyFill="1" applyBorder="1" applyAlignment="1" applyProtection="1">
      <alignment horizontal="center" vertical="center"/>
      <protection/>
    </xf>
    <xf numFmtId="3" fontId="6" fillId="26" borderId="30" xfId="0" applyNumberFormat="1" applyFont="1" applyFill="1" applyBorder="1" applyAlignment="1" applyProtection="1">
      <alignment horizontal="center" vertical="center"/>
      <protection/>
    </xf>
    <xf numFmtId="3" fontId="0" fillId="0" borderId="75" xfId="0" applyNumberFormat="1" applyBorder="1" applyAlignment="1">
      <alignment horizontal="center" vertical="center"/>
    </xf>
    <xf numFmtId="3" fontId="6" fillId="26" borderId="33" xfId="0" applyNumberFormat="1" applyFont="1" applyFill="1" applyBorder="1" applyAlignment="1" applyProtection="1">
      <alignment horizontal="center" vertical="center"/>
      <protection locked="0"/>
    </xf>
    <xf numFmtId="3" fontId="6" fillId="26" borderId="30" xfId="0" applyNumberFormat="1" applyFont="1" applyFill="1" applyBorder="1" applyAlignment="1" applyProtection="1">
      <alignment horizontal="center" vertical="center"/>
      <protection locked="0"/>
    </xf>
    <xf numFmtId="0" fontId="7" fillId="33" borderId="0" xfId="0" applyFont="1" applyFill="1" applyBorder="1" applyAlignment="1">
      <alignment horizontal="center"/>
    </xf>
    <xf numFmtId="0" fontId="9" fillId="3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4" xfId="0" applyBorder="1" applyAlignment="1">
      <alignment vertical="center" wrapText="1"/>
    </xf>
    <xf numFmtId="3" fontId="6" fillId="26" borderId="14" xfId="0" applyNumberFormat="1" applyFont="1" applyFill="1" applyBorder="1" applyAlignment="1" applyProtection="1">
      <alignment horizontal="center" vertical="center"/>
      <protection/>
    </xf>
    <xf numFmtId="3" fontId="6" fillId="26"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9" fillId="3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3" borderId="32" xfId="0" applyFont="1" applyFill="1" applyBorder="1" applyAlignment="1" applyProtection="1">
      <alignment vertical="center" wrapText="1"/>
      <protection/>
    </xf>
    <xf numFmtId="0" fontId="12" fillId="0" borderId="32" xfId="0" applyFont="1" applyBorder="1" applyAlignment="1">
      <alignment/>
    </xf>
    <xf numFmtId="0" fontId="12" fillId="0" borderId="79" xfId="0" applyFont="1" applyBorder="1" applyAlignment="1">
      <alignment/>
    </xf>
    <xf numFmtId="3" fontId="6" fillId="26" borderId="40" xfId="0" applyNumberFormat="1" applyFont="1" applyFill="1" applyBorder="1" applyAlignment="1" applyProtection="1">
      <alignment horizontal="center" vertical="center"/>
      <protection/>
    </xf>
    <xf numFmtId="3" fontId="6" fillId="26" borderId="29" xfId="0" applyNumberFormat="1" applyFont="1" applyFill="1" applyBorder="1" applyAlignment="1" applyProtection="1">
      <alignment horizontal="center" vertical="center"/>
      <protection/>
    </xf>
    <xf numFmtId="3" fontId="0" fillId="0" borderId="74" xfId="0" applyNumberFormat="1" applyBorder="1" applyAlignment="1">
      <alignment horizontal="center" vertical="center"/>
    </xf>
    <xf numFmtId="0" fontId="9" fillId="33" borderId="11" xfId="0" applyFont="1" applyFill="1" applyBorder="1" applyAlignment="1" applyProtection="1">
      <alignment horizontal="center"/>
      <protection/>
    </xf>
    <xf numFmtId="0" fontId="9" fillId="33" borderId="29" xfId="0" applyFont="1" applyFill="1" applyBorder="1" applyAlignment="1" applyProtection="1">
      <alignment horizontal="center"/>
      <protection/>
    </xf>
    <xf numFmtId="0" fontId="9" fillId="33" borderId="74" xfId="0" applyFont="1" applyFill="1" applyBorder="1" applyAlignment="1" applyProtection="1">
      <alignment horizontal="center"/>
      <protection/>
    </xf>
    <xf numFmtId="0" fontId="9" fillId="33" borderId="34" xfId="0" applyFont="1" applyFill="1" applyBorder="1" applyAlignment="1" applyProtection="1">
      <alignment horizontal="center"/>
      <protection/>
    </xf>
    <xf numFmtId="0" fontId="9" fillId="33" borderId="43" xfId="0" applyFont="1" applyFill="1" applyBorder="1" applyAlignment="1" applyProtection="1">
      <alignment horizontal="center"/>
      <protection/>
    </xf>
    <xf numFmtId="3" fontId="6" fillId="26" borderId="14" xfId="0" applyNumberFormat="1" applyFont="1" applyFill="1" applyBorder="1" applyAlignment="1" applyProtection="1">
      <alignment horizontal="center" vertical="center"/>
      <protection locked="0"/>
    </xf>
    <xf numFmtId="3" fontId="6" fillId="26" borderId="31"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xf>
    <xf numFmtId="0" fontId="0" fillId="36" borderId="31" xfId="0" applyFill="1" applyBorder="1" applyAlignment="1">
      <alignment/>
    </xf>
    <xf numFmtId="0" fontId="0" fillId="36" borderId="51" xfId="0" applyFill="1" applyBorder="1" applyAlignment="1">
      <alignment/>
    </xf>
    <xf numFmtId="0" fontId="9" fillId="33" borderId="40" xfId="0" applyFont="1" applyFill="1" applyBorder="1" applyAlignment="1" applyProtection="1">
      <alignment horizontal="center" vertical="center"/>
      <protection/>
    </xf>
    <xf numFmtId="0" fontId="0" fillId="0" borderId="74" xfId="0" applyBorder="1" applyAlignment="1">
      <alignment horizontal="center" vertical="center"/>
    </xf>
    <xf numFmtId="0" fontId="0" fillId="0" borderId="13" xfId="0" applyBorder="1" applyAlignment="1">
      <alignment horizontal="center" vertical="center"/>
    </xf>
    <xf numFmtId="0" fontId="6" fillId="33" borderId="40" xfId="0" applyFont="1" applyFill="1" applyBorder="1" applyAlignment="1" applyProtection="1">
      <alignment horizontal="center" vertical="center"/>
      <protection/>
    </xf>
    <xf numFmtId="0" fontId="0" fillId="36" borderId="29" xfId="0" applyFill="1" applyBorder="1" applyAlignment="1">
      <alignment/>
    </xf>
    <xf numFmtId="0" fontId="0" fillId="36" borderId="13" xfId="0" applyFill="1" applyBorder="1" applyAlignment="1">
      <alignment/>
    </xf>
    <xf numFmtId="0" fontId="7" fillId="36" borderId="76" xfId="0" applyFont="1" applyFill="1" applyBorder="1" applyAlignment="1">
      <alignment horizontal="center"/>
    </xf>
    <xf numFmtId="0" fontId="9" fillId="33" borderId="11" xfId="0" applyFont="1" applyFill="1" applyBorder="1" applyAlignment="1" applyProtection="1">
      <alignment vertical="center"/>
      <protection/>
    </xf>
    <xf numFmtId="0" fontId="0" fillId="0" borderId="29" xfId="0" applyBorder="1" applyAlignment="1">
      <alignment vertical="center"/>
    </xf>
    <xf numFmtId="0" fontId="0" fillId="0" borderId="74" xfId="0" applyBorder="1" applyAlignment="1">
      <alignment vertical="center"/>
    </xf>
    <xf numFmtId="0" fontId="9" fillId="33" borderId="75" xfId="0" applyFont="1" applyFill="1" applyBorder="1" applyAlignment="1" applyProtection="1">
      <alignment vertical="center"/>
      <protection/>
    </xf>
    <xf numFmtId="3" fontId="6" fillId="26" borderId="14" xfId="0" applyNumberFormat="1" applyFont="1" applyFill="1" applyBorder="1" applyAlignment="1" applyProtection="1">
      <alignment horizontal="center" vertical="center"/>
      <protection locked="0"/>
    </xf>
    <xf numFmtId="0" fontId="9" fillId="33" borderId="30" xfId="0" applyFont="1" applyFill="1" applyBorder="1" applyAlignment="1" applyProtection="1">
      <alignment vertical="center"/>
      <protection/>
    </xf>
    <xf numFmtId="0" fontId="0" fillId="0" borderId="75" xfId="0" applyBorder="1" applyAlignment="1">
      <alignment/>
    </xf>
    <xf numFmtId="0" fontId="9" fillId="33" borderId="76" xfId="0" applyFont="1" applyFill="1" applyBorder="1" applyAlignment="1" applyProtection="1">
      <alignment horizontal="center" vertical="center"/>
      <protection/>
    </xf>
    <xf numFmtId="0" fontId="0" fillId="0" borderId="76" xfId="0" applyBorder="1" applyAlignment="1">
      <alignment vertical="center"/>
    </xf>
    <xf numFmtId="0" fontId="9" fillId="33" borderId="29" xfId="0" applyFont="1" applyFill="1" applyBorder="1" applyAlignment="1" applyProtection="1">
      <alignment vertical="center" wrapText="1"/>
      <protection/>
    </xf>
    <xf numFmtId="0" fontId="9" fillId="33" borderId="74" xfId="0" applyFont="1" applyFill="1" applyBorder="1" applyAlignment="1" applyProtection="1">
      <alignment vertical="center" wrapText="1"/>
      <protection/>
    </xf>
    <xf numFmtId="3" fontId="6" fillId="26" borderId="40" xfId="0" applyNumberFormat="1" applyFont="1" applyFill="1" applyBorder="1" applyAlignment="1" applyProtection="1">
      <alignment horizontal="center" vertical="center"/>
      <protection/>
    </xf>
    <xf numFmtId="3" fontId="6" fillId="26" borderId="33" xfId="0" applyNumberFormat="1" applyFont="1" applyFill="1" applyBorder="1" applyAlignment="1" applyProtection="1">
      <alignment horizontal="center" vertical="center"/>
      <protection/>
    </xf>
    <xf numFmtId="0" fontId="0" fillId="0" borderId="75" xfId="0" applyBorder="1" applyAlignment="1">
      <alignment horizontal="center" vertical="center"/>
    </xf>
    <xf numFmtId="0" fontId="0" fillId="0" borderId="75" xfId="0" applyBorder="1" applyAlignment="1">
      <alignment vertical="center"/>
    </xf>
    <xf numFmtId="0" fontId="6" fillId="3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0" fillId="0" borderId="50" xfId="0" applyBorder="1" applyAlignment="1">
      <alignment/>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3" fontId="6" fillId="26" borderId="14" xfId="0" applyNumberFormat="1" applyFont="1" applyFill="1" applyBorder="1" applyAlignment="1" applyProtection="1">
      <alignment horizontal="center" vertical="center"/>
      <protection/>
    </xf>
    <xf numFmtId="0" fontId="0" fillId="0" borderId="64" xfId="0" applyBorder="1" applyAlignment="1">
      <alignment vertical="center"/>
    </xf>
    <xf numFmtId="0" fontId="7" fillId="33" borderId="76" xfId="0" applyFont="1" applyFill="1" applyBorder="1" applyAlignment="1" applyProtection="1">
      <alignment horizontal="center"/>
      <protection/>
    </xf>
    <xf numFmtId="0" fontId="0" fillId="0" borderId="76" xfId="0" applyBorder="1" applyAlignment="1" applyProtection="1">
      <alignment horizontal="center"/>
      <protection/>
    </xf>
    <xf numFmtId="0" fontId="0" fillId="0" borderId="76" xfId="0" applyBorder="1" applyAlignment="1" applyProtection="1">
      <alignment/>
      <protection/>
    </xf>
    <xf numFmtId="3" fontId="6" fillId="26" borderId="40" xfId="0" applyNumberFormat="1" applyFont="1" applyFill="1" applyBorder="1" applyAlignment="1" applyProtection="1">
      <alignment horizontal="center" vertical="center"/>
      <protection locked="0"/>
    </xf>
    <xf numFmtId="0" fontId="6" fillId="9" borderId="14" xfId="0" applyFont="1" applyFill="1" applyBorder="1" applyAlignment="1" applyProtection="1">
      <alignment vertical="center"/>
      <protection/>
    </xf>
    <xf numFmtId="0" fontId="0" fillId="43" borderId="31" xfId="0" applyFill="1" applyBorder="1" applyAlignment="1">
      <alignment/>
    </xf>
    <xf numFmtId="0" fontId="0" fillId="43" borderId="51" xfId="0" applyFill="1" applyBorder="1" applyAlignment="1">
      <alignment/>
    </xf>
    <xf numFmtId="0" fontId="6" fillId="3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3" borderId="76" xfId="0" applyFont="1" applyFill="1" applyBorder="1" applyAlignment="1" applyProtection="1">
      <alignment horizontal="center"/>
      <protection/>
    </xf>
    <xf numFmtId="0" fontId="6" fillId="36" borderId="76" xfId="0" applyFont="1" applyFill="1" applyBorder="1" applyAlignment="1" applyProtection="1">
      <alignment horizontal="center"/>
      <protection/>
    </xf>
    <xf numFmtId="0" fontId="6" fillId="0" borderId="76" xfId="0" applyFont="1" applyBorder="1" applyAlignment="1" applyProtection="1">
      <alignment horizontal="center"/>
      <protection/>
    </xf>
    <xf numFmtId="0" fontId="9" fillId="9" borderId="31" xfId="0" applyFont="1" applyFill="1" applyBorder="1" applyAlignment="1" applyProtection="1">
      <alignment vertical="center" wrapText="1"/>
      <protection/>
    </xf>
    <xf numFmtId="0" fontId="9" fillId="9" borderId="64" xfId="0" applyFont="1" applyFill="1" applyBorder="1" applyAlignment="1" applyProtection="1">
      <alignment vertical="center" wrapText="1"/>
      <protection/>
    </xf>
    <xf numFmtId="4" fontId="6" fillId="26" borderId="40" xfId="0" applyNumberFormat="1" applyFont="1" applyFill="1" applyBorder="1" applyAlignment="1" applyProtection="1">
      <alignment horizontal="center" vertical="center"/>
      <protection locked="0"/>
    </xf>
    <xf numFmtId="4" fontId="0" fillId="0" borderId="74" xfId="0" applyNumberFormat="1" applyBorder="1" applyAlignment="1">
      <alignment horizontal="center" vertical="center"/>
    </xf>
    <xf numFmtId="4" fontId="6" fillId="26" borderId="33" xfId="0" applyNumberFormat="1" applyFont="1" applyFill="1" applyBorder="1" applyAlignment="1" applyProtection="1">
      <alignment horizontal="center" vertical="center"/>
      <protection locked="0"/>
    </xf>
    <xf numFmtId="4" fontId="0" fillId="0" borderId="75" xfId="0" applyNumberFormat="1" applyBorder="1" applyAlignment="1">
      <alignment horizontal="center" vertical="center"/>
    </xf>
    <xf numFmtId="0" fontId="0" fillId="0" borderId="64" xfId="0" applyBorder="1" applyAlignment="1">
      <alignment horizontal="center" vertical="center"/>
    </xf>
    <xf numFmtId="0" fontId="0" fillId="0" borderId="75" xfId="0" applyBorder="1" applyAlignment="1" applyProtection="1">
      <alignment horizontal="center" vertical="center"/>
      <protection locked="0"/>
    </xf>
    <xf numFmtId="0" fontId="0" fillId="36" borderId="50" xfId="0" applyFill="1" applyBorder="1" applyAlignment="1" applyProtection="1">
      <alignment vertical="center"/>
      <protection/>
    </xf>
    <xf numFmtId="0" fontId="9" fillId="33" borderId="75" xfId="0" applyFont="1" applyFill="1" applyBorder="1" applyAlignment="1" applyProtection="1">
      <alignment vertical="center"/>
      <protection/>
    </xf>
    <xf numFmtId="3" fontId="0" fillId="0" borderId="30" xfId="0" applyNumberFormat="1" applyBorder="1" applyAlignment="1" applyProtection="1">
      <alignment horizontal="center" vertical="center"/>
      <protection locked="0"/>
    </xf>
    <xf numFmtId="0" fontId="9" fillId="33" borderId="9" xfId="0" applyFont="1" applyFill="1" applyBorder="1" applyAlignment="1" applyProtection="1">
      <alignment horizontal="center"/>
      <protection/>
    </xf>
    <xf numFmtId="0" fontId="9" fillId="33" borderId="33" xfId="0" applyFont="1" applyFill="1" applyBorder="1" applyAlignment="1" applyProtection="1">
      <alignment horizontal="center"/>
      <protection/>
    </xf>
    <xf numFmtId="0" fontId="0" fillId="0" borderId="8" xfId="0" applyBorder="1" applyAlignment="1" applyProtection="1">
      <alignment/>
      <protection/>
    </xf>
    <xf numFmtId="3" fontId="0" fillId="0" borderId="31" xfId="0" applyNumberFormat="1" applyBorder="1" applyAlignment="1" applyProtection="1">
      <alignment horizontal="center" vertical="center"/>
      <protection/>
    </xf>
    <xf numFmtId="0" fontId="9" fillId="33" borderId="31" xfId="0" applyFont="1" applyFill="1" applyBorder="1" applyAlignment="1" applyProtection="1">
      <alignment vertical="center" wrapText="1" shrinkToFit="1"/>
      <protection/>
    </xf>
    <xf numFmtId="0" fontId="9" fillId="33" borderId="64" xfId="0" applyFont="1" applyFill="1" applyBorder="1" applyAlignment="1" applyProtection="1">
      <alignment vertical="center" wrapText="1" shrinkToFit="1"/>
      <protection/>
    </xf>
    <xf numFmtId="0" fontId="9" fillId="33" borderId="30" xfId="0" applyFont="1" applyFill="1" applyBorder="1" applyAlignment="1" applyProtection="1">
      <alignment vertical="center" wrapText="1" shrinkToFit="1"/>
      <protection/>
    </xf>
    <xf numFmtId="0" fontId="9" fillId="33" borderId="75" xfId="0" applyFont="1" applyFill="1" applyBorder="1" applyAlignment="1" applyProtection="1">
      <alignment vertical="center" wrapText="1" shrinkToFit="1"/>
      <protection/>
    </xf>
    <xf numFmtId="0" fontId="9" fillId="33" borderId="75" xfId="0" applyFont="1" applyFill="1" applyBorder="1" applyAlignment="1" applyProtection="1">
      <alignment vertical="center" wrapText="1"/>
      <protection/>
    </xf>
    <xf numFmtId="0" fontId="9" fillId="33" borderId="27" xfId="0" applyFont="1" applyFill="1" applyBorder="1" applyAlignment="1" applyProtection="1">
      <alignment horizontal="center" vertical="center"/>
      <protection/>
    </xf>
    <xf numFmtId="0" fontId="0" fillId="0" borderId="27" xfId="0" applyBorder="1" applyAlignment="1">
      <alignment/>
    </xf>
    <xf numFmtId="0" fontId="7" fillId="33" borderId="27" xfId="0" applyFont="1" applyFill="1" applyBorder="1" applyAlignment="1" applyProtection="1">
      <alignment horizontal="center"/>
      <protection/>
    </xf>
    <xf numFmtId="0" fontId="0" fillId="0" borderId="27" xfId="0" applyBorder="1" applyAlignment="1">
      <alignment horizontal="center"/>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3" fontId="6" fillId="26"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9" fillId="33" borderId="29" xfId="0" applyFont="1" applyFill="1" applyBorder="1" applyAlignment="1" applyProtection="1">
      <alignment vertical="center" wrapText="1" shrinkToFit="1"/>
      <protection/>
    </xf>
    <xf numFmtId="0" fontId="9" fillId="33" borderId="74" xfId="0" applyFont="1" applyFill="1" applyBorder="1" applyAlignment="1" applyProtection="1">
      <alignment vertical="center" wrapText="1" shrinkToFit="1"/>
      <protection/>
    </xf>
    <xf numFmtId="3" fontId="0" fillId="0" borderId="30" xfId="0" applyNumberFormat="1" applyBorder="1" applyAlignment="1" applyProtection="1">
      <alignment horizontal="center" vertical="center"/>
      <protection/>
    </xf>
    <xf numFmtId="0" fontId="0" fillId="0" borderId="75" xfId="0" applyBorder="1" applyAlignment="1" applyProtection="1">
      <alignment horizontal="center" vertical="center"/>
      <protection/>
    </xf>
    <xf numFmtId="0" fontId="9" fillId="9" borderId="31" xfId="0" applyFont="1" applyFill="1" applyBorder="1" applyAlignment="1" applyProtection="1">
      <alignment vertical="center"/>
      <protection/>
    </xf>
    <xf numFmtId="0" fontId="9" fillId="9" borderId="64" xfId="0" applyFont="1" applyFill="1" applyBorder="1" applyAlignment="1" applyProtection="1">
      <alignment vertical="center"/>
      <protection/>
    </xf>
    <xf numFmtId="0" fontId="8" fillId="33" borderId="0" xfId="0" applyFont="1" applyFill="1" applyBorder="1" applyAlignment="1" applyProtection="1">
      <alignment horizontal="left"/>
      <protection/>
    </xf>
    <xf numFmtId="0" fontId="12" fillId="0" borderId="0" xfId="0" applyFont="1" applyBorder="1" applyAlignment="1">
      <alignment horizontal="left"/>
    </xf>
    <xf numFmtId="0" fontId="9" fillId="33" borderId="40" xfId="0" applyFont="1" applyFill="1" applyBorder="1" applyAlignment="1" applyProtection="1">
      <alignment horizontal="center"/>
      <protection/>
    </xf>
    <xf numFmtId="0" fontId="0" fillId="0" borderId="43" xfId="0" applyBorder="1" applyAlignment="1" applyProtection="1">
      <alignment/>
      <protection/>
    </xf>
    <xf numFmtId="0" fontId="9" fillId="33" borderId="10" xfId="0" applyFont="1" applyFill="1" applyBorder="1" applyAlignment="1" applyProtection="1">
      <alignment horizontal="center"/>
      <protection/>
    </xf>
    <xf numFmtId="0" fontId="9" fillId="33" borderId="14" xfId="0" applyFont="1" applyFill="1" applyBorder="1" applyAlignment="1" applyProtection="1">
      <alignment horizontal="center"/>
      <protection/>
    </xf>
    <xf numFmtId="0" fontId="0" fillId="0" borderId="16" xfId="0" applyBorder="1" applyAlignment="1" applyProtection="1">
      <alignment/>
      <protection/>
    </xf>
    <xf numFmtId="0" fontId="9" fillId="33" borderId="9" xfId="0" applyFont="1" applyFill="1" applyBorder="1" applyAlignment="1">
      <alignment horizontal="center" vertical="center"/>
    </xf>
    <xf numFmtId="0" fontId="9" fillId="3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26" borderId="46" xfId="0" applyNumberFormat="1" applyFont="1" applyFill="1" applyBorder="1" applyAlignment="1" applyProtection="1">
      <alignment horizontal="center" vertical="center"/>
      <protection locked="0"/>
    </xf>
    <xf numFmtId="49" fontId="6" fillId="26"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33" borderId="67" xfId="0" applyFont="1" applyFill="1" applyBorder="1" applyAlignment="1">
      <alignment horizontal="center" vertical="center"/>
    </xf>
    <xf numFmtId="0" fontId="0" fillId="0" borderId="37" xfId="0" applyBorder="1" applyAlignment="1">
      <alignment horizontal="center" vertical="center"/>
    </xf>
    <xf numFmtId="0" fontId="8" fillId="33" borderId="0" xfId="0" applyFont="1" applyFill="1" applyBorder="1" applyAlignment="1">
      <alignment/>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8" fillId="33" borderId="49" xfId="0" applyFont="1" applyFill="1" applyBorder="1" applyAlignment="1">
      <alignment/>
    </xf>
    <xf numFmtId="49" fontId="6" fillId="26" borderId="9" xfId="0" applyNumberFormat="1" applyFont="1" applyFill="1" applyBorder="1" applyAlignment="1" applyProtection="1">
      <alignment horizontal="center" vertical="center"/>
      <protection locked="0"/>
    </xf>
    <xf numFmtId="0" fontId="9" fillId="33" borderId="31" xfId="0" applyFont="1" applyFill="1" applyBorder="1" applyAlignment="1" applyProtection="1">
      <alignment vertical="center" wrapText="1"/>
      <protection/>
    </xf>
    <xf numFmtId="0" fontId="9" fillId="3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36" borderId="51" xfId="0" applyFill="1" applyBorder="1" applyAlignment="1" applyProtection="1">
      <alignment vertical="center"/>
      <protection/>
    </xf>
    <xf numFmtId="0" fontId="6" fillId="33" borderId="10" xfId="0" applyFont="1" applyFill="1" applyBorder="1" applyAlignment="1" applyProtection="1">
      <alignment vertical="center"/>
      <protection/>
    </xf>
    <xf numFmtId="0" fontId="0" fillId="36" borderId="10" xfId="0" applyFill="1" applyBorder="1" applyAlignment="1">
      <alignment vertical="center"/>
    </xf>
    <xf numFmtId="0" fontId="0" fillId="0" borderId="9" xfId="0"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xf>
    <xf numFmtId="0" fontId="9" fillId="9" borderId="10" xfId="0" applyFont="1" applyFill="1" applyBorder="1" applyAlignment="1" applyProtection="1">
      <alignment horizontal="center"/>
      <protection/>
    </xf>
    <xf numFmtId="0" fontId="9" fillId="9" borderId="14" xfId="0" applyFont="1" applyFill="1" applyBorder="1" applyAlignment="1" applyProtection="1">
      <alignment horizontal="center"/>
      <protection/>
    </xf>
    <xf numFmtId="0" fontId="0" fillId="43" borderId="16" xfId="0" applyFill="1" applyBorder="1" applyAlignment="1" applyProtection="1">
      <alignment/>
      <protection/>
    </xf>
    <xf numFmtId="0" fontId="6" fillId="26"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0" fontId="9" fillId="33" borderId="74" xfId="0" applyFont="1" applyFill="1" applyBorder="1" applyAlignment="1" applyProtection="1">
      <alignment vertical="center" wrapText="1"/>
      <protection/>
    </xf>
    <xf numFmtId="0" fontId="9" fillId="33" borderId="34" xfId="0" applyFont="1" applyFill="1"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9" fillId="3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36" borderId="9" xfId="0" applyFont="1" applyFill="1" applyBorder="1" applyAlignment="1">
      <alignment horizontal="center" vertical="center"/>
    </xf>
    <xf numFmtId="0" fontId="12" fillId="36"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8" xfId="0" applyBorder="1" applyAlignment="1">
      <alignment horizontal="center" vertical="center"/>
    </xf>
    <xf numFmtId="0" fontId="0" fillId="0" borderId="16" xfId="0" applyBorder="1" applyAlignment="1">
      <alignment horizontal="center" vertical="center"/>
    </xf>
    <xf numFmtId="0" fontId="9" fillId="3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75" xfId="0" applyFont="1" applyBorder="1" applyAlignment="1">
      <alignment vertical="center"/>
    </xf>
    <xf numFmtId="0" fontId="24" fillId="33" borderId="0" xfId="0" applyFont="1" applyFill="1" applyBorder="1" applyAlignment="1" applyProtection="1">
      <alignment vertical="top" wrapText="1"/>
      <protection/>
    </xf>
    <xf numFmtId="0" fontId="21" fillId="0" borderId="0" xfId="0" applyFont="1" applyBorder="1" applyAlignment="1">
      <alignment vertical="top" wrapText="1"/>
    </xf>
    <xf numFmtId="0" fontId="9" fillId="33" borderId="78" xfId="0" applyFont="1" applyFill="1" applyBorder="1" applyAlignment="1" applyProtection="1">
      <alignment horizontal="center"/>
      <protection/>
    </xf>
    <xf numFmtId="0" fontId="0" fillId="36" borderId="76" xfId="0" applyFill="1" applyBorder="1" applyAlignment="1">
      <alignment vertical="center"/>
    </xf>
    <xf numFmtId="0" fontId="0" fillId="36" borderId="81" xfId="0" applyFill="1" applyBorder="1" applyAlignment="1">
      <alignment vertical="center"/>
    </xf>
    <xf numFmtId="0" fontId="14" fillId="33" borderId="26" xfId="0" applyFont="1" applyFill="1" applyBorder="1" applyAlignment="1" applyProtection="1">
      <alignment vertical="center"/>
      <protection/>
    </xf>
    <xf numFmtId="0" fontId="0" fillId="0" borderId="0" xfId="0" applyBorder="1" applyAlignment="1">
      <alignment vertical="center"/>
    </xf>
    <xf numFmtId="0" fontId="0" fillId="36" borderId="39" xfId="0" applyFill="1" applyBorder="1" applyAlignment="1">
      <alignment vertical="center"/>
    </xf>
    <xf numFmtId="0" fontId="14" fillId="33" borderId="82" xfId="0" applyFont="1" applyFill="1" applyBorder="1" applyAlignment="1" applyProtection="1">
      <alignment vertical="center"/>
      <protection/>
    </xf>
    <xf numFmtId="0" fontId="12"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7" borderId="39" xfId="0" applyFill="1" applyBorder="1" applyAlignment="1">
      <alignment horizontal="center" vertical="center" wrapText="1"/>
    </xf>
    <xf numFmtId="0" fontId="15" fillId="3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7" fillId="33" borderId="0" xfId="0" applyFont="1" applyFill="1" applyAlignment="1" applyProtection="1">
      <alignment horizontal="center"/>
      <protection/>
    </xf>
    <xf numFmtId="0" fontId="1" fillId="36" borderId="0" xfId="0" applyFont="1" applyFill="1" applyAlignment="1" applyProtection="1">
      <alignment/>
      <protection/>
    </xf>
    <xf numFmtId="0" fontId="13" fillId="36" borderId="32" xfId="0" applyFont="1" applyFill="1" applyBorder="1" applyAlignment="1" applyProtection="1">
      <alignment horizontal="center"/>
      <protection/>
    </xf>
    <xf numFmtId="0" fontId="0" fillId="36" borderId="32" xfId="0" applyFill="1" applyBorder="1" applyAlignment="1" applyProtection="1">
      <alignment horizontal="center"/>
      <protection/>
    </xf>
    <xf numFmtId="0" fontId="0" fillId="36" borderId="32" xfId="0" applyFill="1" applyBorder="1" applyAlignment="1" applyProtection="1">
      <alignment/>
      <protection/>
    </xf>
    <xf numFmtId="0" fontId="24" fillId="33" borderId="0" xfId="0" applyFont="1" applyFill="1" applyBorder="1" applyAlignment="1" applyProtection="1">
      <alignment vertical="top" wrapText="1"/>
      <protection/>
    </xf>
    <xf numFmtId="0" fontId="0" fillId="0" borderId="0" xfId="0" applyBorder="1" applyAlignment="1">
      <alignment vertical="top" wrapText="1"/>
    </xf>
    <xf numFmtId="0" fontId="9" fillId="33" borderId="0" xfId="0" applyFont="1" applyFill="1" applyAlignment="1" applyProtection="1">
      <alignment/>
      <protection/>
    </xf>
    <xf numFmtId="0" fontId="24" fillId="33" borderId="0" xfId="0" applyFont="1" applyFill="1" applyBorder="1" applyAlignment="1" applyProtection="1">
      <alignment/>
      <protection/>
    </xf>
    <xf numFmtId="0" fontId="0" fillId="37" borderId="83" xfId="0" applyFill="1" applyBorder="1" applyAlignment="1" applyProtection="1">
      <alignment horizontal="center"/>
      <protection locked="0"/>
    </xf>
    <xf numFmtId="0" fontId="15" fillId="33" borderId="84"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85" xfId="0" applyFont="1" applyBorder="1" applyAlignment="1">
      <alignment horizontal="left" vertical="center"/>
    </xf>
    <xf numFmtId="0" fontId="7" fillId="33" borderId="0" xfId="0" applyFont="1" applyFill="1" applyAlignment="1" applyProtection="1">
      <alignment/>
      <protection/>
    </xf>
    <xf numFmtId="0" fontId="1" fillId="0" borderId="0" xfId="0" applyFont="1" applyAlignment="1">
      <alignment/>
    </xf>
    <xf numFmtId="0" fontId="15" fillId="33" borderId="0" xfId="0" applyFont="1" applyFill="1" applyAlignment="1" applyProtection="1">
      <alignment vertical="center" wrapText="1"/>
      <protection/>
    </xf>
    <xf numFmtId="0" fontId="28" fillId="0" borderId="0" xfId="0" applyFont="1" applyAlignment="1">
      <alignment vertical="center" wrapText="1"/>
    </xf>
    <xf numFmtId="0" fontId="9" fillId="3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4" xfId="0" applyFont="1" applyBorder="1" applyAlignment="1">
      <alignment vertical="center"/>
    </xf>
    <xf numFmtId="0" fontId="15" fillId="33" borderId="0" xfId="0" applyFont="1" applyFill="1" applyBorder="1" applyAlignment="1" applyProtection="1">
      <alignment horizontal="left" vertical="center"/>
      <protection/>
    </xf>
    <xf numFmtId="0" fontId="28" fillId="0" borderId="0" xfId="0" applyFont="1" applyAlignment="1">
      <alignment horizontal="left" vertical="center"/>
    </xf>
    <xf numFmtId="0" fontId="9" fillId="3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14" fillId="26" borderId="82" xfId="0" applyFont="1" applyFill="1" applyBorder="1" applyAlignment="1" applyProtection="1">
      <alignment horizontal="left" vertical="center"/>
      <protection/>
    </xf>
    <xf numFmtId="0" fontId="52" fillId="37" borderId="76" xfId="0" applyFont="1" applyFill="1" applyBorder="1" applyAlignment="1">
      <alignment horizontal="left" vertical="center"/>
    </xf>
    <xf numFmtId="0" fontId="52" fillId="37" borderId="81" xfId="0" applyFont="1" applyFill="1" applyBorder="1" applyAlignment="1">
      <alignment horizontal="left" vertical="center"/>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3" borderId="26" xfId="0" applyFont="1" applyFill="1" applyBorder="1" applyAlignment="1" applyProtection="1">
      <alignment horizontal="left" vertical="center"/>
      <protection/>
    </xf>
    <xf numFmtId="14" fontId="6" fillId="26" borderId="22" xfId="0" applyNumberFormat="1" applyFont="1" applyFill="1" applyBorder="1" applyAlignment="1" applyProtection="1">
      <alignment horizontal="center" vertical="center"/>
      <protection/>
    </xf>
    <xf numFmtId="0" fontId="0" fillId="26" borderId="32" xfId="0" applyFill="1" applyBorder="1" applyAlignment="1">
      <alignment horizontal="center" vertical="center"/>
    </xf>
    <xf numFmtId="14" fontId="6" fillId="26" borderId="15" xfId="0" applyNumberFormat="1" applyFont="1" applyFill="1" applyBorder="1" applyAlignment="1" applyProtection="1">
      <alignment horizontal="center" vertical="center"/>
      <protection locked="0"/>
    </xf>
    <xf numFmtId="0" fontId="0" fillId="26" borderId="75" xfId="0" applyFont="1" applyFill="1" applyBorder="1" applyAlignment="1" applyProtection="1">
      <alignment horizontal="center" vertical="center"/>
      <protection locked="0"/>
    </xf>
    <xf numFmtId="0" fontId="0" fillId="37" borderId="78" xfId="0" applyFill="1" applyBorder="1" applyAlignment="1" applyProtection="1">
      <alignment vertical="center"/>
      <protection locked="0"/>
    </xf>
    <xf numFmtId="0" fontId="0" fillId="37" borderId="32" xfId="0" applyFill="1" applyBorder="1" applyAlignment="1" applyProtection="1">
      <alignment vertical="center"/>
      <protection locked="0"/>
    </xf>
    <xf numFmtId="0" fontId="0" fillId="37" borderId="86" xfId="0" applyFill="1" applyBorder="1" applyAlignment="1" applyProtection="1">
      <alignment vertical="center"/>
      <protection locked="0"/>
    </xf>
    <xf numFmtId="0" fontId="0" fillId="37" borderId="54" xfId="0" applyFill="1" applyBorder="1" applyAlignment="1" applyProtection="1">
      <alignment vertical="center"/>
      <protection locked="0"/>
    </xf>
    <xf numFmtId="0" fontId="0" fillId="37" borderId="49" xfId="0" applyFill="1" applyBorder="1" applyAlignment="1" applyProtection="1">
      <alignment vertical="center"/>
      <protection locked="0"/>
    </xf>
    <xf numFmtId="0" fontId="0" fillId="37" borderId="55" xfId="0" applyFill="1" applyBorder="1" applyAlignment="1" applyProtection="1">
      <alignment vertical="center"/>
      <protection locked="0"/>
    </xf>
    <xf numFmtId="0" fontId="12" fillId="37" borderId="0" xfId="0" applyFont="1" applyFill="1" applyBorder="1" applyAlignment="1" applyProtection="1">
      <alignment horizontal="center" vertical="center"/>
      <protection locked="0"/>
    </xf>
    <xf numFmtId="0" fontId="9" fillId="26" borderId="42" xfId="0" applyFont="1" applyFill="1" applyBorder="1" applyAlignment="1" applyProtection="1">
      <alignment/>
      <protection/>
    </xf>
    <xf numFmtId="0" fontId="12" fillId="37" borderId="49" xfId="0" applyFont="1" applyFill="1" applyBorder="1" applyAlignment="1">
      <alignment/>
    </xf>
    <xf numFmtId="0" fontId="0" fillId="36" borderId="47" xfId="0" applyFill="1" applyBorder="1" applyAlignment="1">
      <alignment/>
    </xf>
    <xf numFmtId="0" fontId="14" fillId="33" borderId="0" xfId="0" applyFont="1" applyFill="1" applyAlignment="1" applyProtection="1">
      <alignment/>
      <protection/>
    </xf>
    <xf numFmtId="0" fontId="7" fillId="33" borderId="76" xfId="0"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28" fillId="36" borderId="76"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5" xfId="0" applyFont="1" applyBorder="1" applyAlignment="1">
      <alignment horizontal="center" vertical="center"/>
    </xf>
    <xf numFmtId="0" fontId="15" fillId="26" borderId="84" xfId="0" applyFont="1" applyFill="1" applyBorder="1" applyAlignment="1" applyProtection="1">
      <alignment/>
      <protection/>
    </xf>
    <xf numFmtId="0" fontId="0" fillId="37" borderId="47" xfId="0" applyFill="1" applyBorder="1" applyAlignment="1">
      <alignment/>
    </xf>
    <xf numFmtId="0" fontId="0" fillId="37" borderId="85" xfId="0" applyFill="1" applyBorder="1" applyAlignment="1">
      <alignment/>
    </xf>
    <xf numFmtId="0" fontId="7" fillId="33" borderId="47" xfId="0" applyFont="1" applyFill="1" applyBorder="1" applyAlignment="1" applyProtection="1">
      <alignment horizontal="center"/>
      <protection/>
    </xf>
    <xf numFmtId="0" fontId="0" fillId="36" borderId="47" xfId="0" applyFill="1" applyBorder="1" applyAlignment="1" applyProtection="1">
      <alignment horizontal="center"/>
      <protection/>
    </xf>
    <xf numFmtId="0" fontId="15" fillId="26" borderId="26" xfId="0" applyFont="1" applyFill="1" applyBorder="1" applyAlignment="1" applyProtection="1">
      <alignment/>
      <protection/>
    </xf>
    <xf numFmtId="0" fontId="0" fillId="37" borderId="87" xfId="0" applyFill="1" applyBorder="1" applyAlignment="1" applyProtection="1">
      <alignment horizontal="center"/>
      <protection locked="0"/>
    </xf>
    <xf numFmtId="0" fontId="0" fillId="0" borderId="87" xfId="0" applyBorder="1" applyAlignment="1" applyProtection="1">
      <alignment/>
      <protection locked="0"/>
    </xf>
    <xf numFmtId="0" fontId="0" fillId="37" borderId="87" xfId="0" applyNumberFormat="1" applyFill="1" applyBorder="1" applyAlignment="1" applyProtection="1">
      <alignment/>
      <protection locked="0"/>
    </xf>
    <xf numFmtId="49" fontId="0" fillId="37" borderId="87" xfId="0" applyNumberFormat="1" applyFill="1" applyBorder="1" applyAlignment="1" applyProtection="1">
      <alignment horizontal="center"/>
      <protection locked="0"/>
    </xf>
    <xf numFmtId="0" fontId="0" fillId="37" borderId="0" xfId="0" applyFill="1" applyBorder="1" applyAlignment="1">
      <alignment/>
    </xf>
    <xf numFmtId="3" fontId="0" fillId="37" borderId="87" xfId="0" applyNumberFormat="1" applyFill="1" applyBorder="1" applyAlignment="1" applyProtection="1">
      <alignment horizontal="center"/>
      <protection locked="0"/>
    </xf>
    <xf numFmtId="0" fontId="0" fillId="37" borderId="83" xfId="0" applyFill="1" applyBorder="1" applyAlignment="1" applyProtection="1">
      <alignment/>
      <protection locked="0"/>
    </xf>
    <xf numFmtId="0" fontId="0" fillId="37" borderId="83" xfId="0" applyNumberFormat="1" applyFill="1" applyBorder="1" applyAlignment="1" applyProtection="1">
      <alignment horizontal="center"/>
      <protection locked="0"/>
    </xf>
    <xf numFmtId="49" fontId="0" fillId="37" borderId="0" xfId="0" applyNumberFormat="1" applyFill="1" applyBorder="1" applyAlignment="1" applyProtection="1">
      <alignment horizontal="left"/>
      <protection/>
    </xf>
    <xf numFmtId="0" fontId="10" fillId="33" borderId="84" xfId="0" applyFont="1" applyFill="1" applyBorder="1" applyAlignment="1" applyProtection="1">
      <alignment/>
      <protection/>
    </xf>
    <xf numFmtId="0" fontId="0" fillId="0" borderId="85" xfId="0" applyBorder="1" applyAlignment="1">
      <alignment/>
    </xf>
    <xf numFmtId="0" fontId="0" fillId="37" borderId="39" xfId="0" applyFill="1" applyBorder="1" applyAlignment="1">
      <alignment/>
    </xf>
    <xf numFmtId="0" fontId="7" fillId="26" borderId="82" xfId="0" applyFont="1" applyFill="1" applyBorder="1" applyAlignment="1" applyProtection="1">
      <alignment horizontal="center"/>
      <protection/>
    </xf>
    <xf numFmtId="0" fontId="0" fillId="37" borderId="76" xfId="0" applyFill="1" applyBorder="1" applyAlignment="1" applyProtection="1">
      <alignment horizontal="center"/>
      <protection/>
    </xf>
    <xf numFmtId="0" fontId="0" fillId="37" borderId="81" xfId="0" applyFill="1" applyBorder="1" applyAlignment="1" applyProtection="1">
      <alignment horizontal="center"/>
      <protection/>
    </xf>
    <xf numFmtId="0" fontId="30" fillId="39" borderId="0" xfId="0" applyFont="1" applyFill="1" applyBorder="1" applyAlignment="1">
      <alignment horizontal="center"/>
    </xf>
    <xf numFmtId="0" fontId="13" fillId="39" borderId="76" xfId="0" applyFont="1" applyFill="1" applyBorder="1" applyAlignment="1">
      <alignment horizontal="center"/>
    </xf>
    <xf numFmtId="0" fontId="0" fillId="0" borderId="76" xfId="0" applyBorder="1" applyAlignment="1">
      <alignment horizontal="center"/>
    </xf>
    <xf numFmtId="0" fontId="25" fillId="26" borderId="47" xfId="0" applyFont="1" applyFill="1" applyBorder="1" applyAlignment="1" applyProtection="1">
      <alignment horizontal="right"/>
      <protection locked="0"/>
    </xf>
    <xf numFmtId="0" fontId="0" fillId="37" borderId="47" xfId="0" applyFill="1" applyBorder="1" applyAlignment="1" applyProtection="1">
      <alignment/>
      <protection locked="0"/>
    </xf>
    <xf numFmtId="0" fontId="19" fillId="39" borderId="47" xfId="0" applyFont="1" applyFill="1" applyBorder="1" applyAlignment="1">
      <alignment/>
    </xf>
    <xf numFmtId="0" fontId="11" fillId="39" borderId="0" xfId="0" applyFont="1" applyFill="1" applyBorder="1" applyAlignment="1">
      <alignment horizontal="center"/>
    </xf>
    <xf numFmtId="0" fontId="19" fillId="26" borderId="0" xfId="0" applyFont="1" applyFill="1" applyBorder="1" applyAlignment="1" applyProtection="1">
      <alignment horizontal="center"/>
      <protection locked="0"/>
    </xf>
    <xf numFmtId="0" fontId="6" fillId="39" borderId="0" xfId="0" applyFont="1" applyFill="1" applyBorder="1" applyAlignment="1">
      <alignment/>
    </xf>
    <xf numFmtId="0" fontId="6" fillId="39" borderId="76" xfId="0" applyFont="1" applyFill="1" applyBorder="1" applyAlignment="1">
      <alignment/>
    </xf>
    <xf numFmtId="0" fontId="9" fillId="3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3" fontId="0" fillId="26" borderId="31" xfId="0" applyNumberFormat="1" applyFont="1" applyFill="1" applyBorder="1" applyAlignment="1" applyProtection="1">
      <alignment horizontal="center" vertical="center"/>
      <protection locked="0"/>
    </xf>
    <xf numFmtId="3" fontId="0" fillId="26" borderId="64" xfId="0" applyNumberFormat="1" applyFont="1" applyFill="1" applyBorder="1" applyAlignment="1" applyProtection="1">
      <alignment horizontal="center" vertical="center"/>
      <protection locked="0"/>
    </xf>
    <xf numFmtId="0" fontId="6" fillId="33" borderId="14" xfId="0" applyFont="1" applyFill="1" applyBorder="1" applyAlignment="1">
      <alignment vertical="center"/>
    </xf>
    <xf numFmtId="0" fontId="6" fillId="33" borderId="31" xfId="0" applyFont="1" applyFill="1" applyBorder="1" applyAlignment="1">
      <alignment vertical="center"/>
    </xf>
    <xf numFmtId="0" fontId="6" fillId="33" borderId="51" xfId="0" applyFont="1" applyFill="1" applyBorder="1" applyAlignment="1">
      <alignment vertical="center"/>
    </xf>
    <xf numFmtId="0" fontId="1" fillId="36" borderId="9" xfId="0" applyFont="1" applyFill="1" applyBorder="1" applyAlignment="1">
      <alignment horizontal="left" vertical="center"/>
    </xf>
    <xf numFmtId="0" fontId="0" fillId="0" borderId="8" xfId="0" applyBorder="1" applyAlignment="1">
      <alignment horizontal="left" vertical="center"/>
    </xf>
    <xf numFmtId="0" fontId="6" fillId="26"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37"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37"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6" fillId="26"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37"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1" fillId="36" borderId="10" xfId="0" applyFont="1" applyFill="1" applyBorder="1" applyAlignment="1">
      <alignment horizontal="left" vertical="center"/>
    </xf>
    <xf numFmtId="0" fontId="0" fillId="0" borderId="16" xfId="0" applyBorder="1" applyAlignment="1">
      <alignment horizontal="left" vertical="center"/>
    </xf>
    <xf numFmtId="3" fontId="0" fillId="37"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9" fillId="33" borderId="18" xfId="0" applyFont="1" applyFill="1" applyBorder="1" applyAlignment="1" applyProtection="1">
      <alignment horizontal="left" vertical="center" wrapText="1"/>
      <protection/>
    </xf>
    <xf numFmtId="0" fontId="12" fillId="36" borderId="10" xfId="0" applyFont="1" applyFill="1" applyBorder="1" applyAlignment="1" applyProtection="1">
      <alignment horizontal="left" vertical="center"/>
      <protection/>
    </xf>
    <xf numFmtId="9" fontId="0" fillId="36" borderId="10" xfId="0" applyNumberFormat="1" applyFont="1" applyFill="1" applyBorder="1" applyAlignment="1" applyProtection="1">
      <alignment horizontal="center" vertical="center"/>
      <protection/>
    </xf>
    <xf numFmtId="9" fontId="0" fillId="36" borderId="10" xfId="0" applyNumberFormat="1" applyFill="1" applyBorder="1" applyAlignment="1" applyProtection="1">
      <alignment horizontal="center" vertical="center"/>
      <protection/>
    </xf>
    <xf numFmtId="0" fontId="9" fillId="33" borderId="0" xfId="0" applyFont="1" applyFill="1" applyBorder="1" applyAlignment="1">
      <alignment horizontal="left" vertical="center" wrapText="1"/>
    </xf>
    <xf numFmtId="0" fontId="0" fillId="0" borderId="0" xfId="0" applyFont="1" applyAlignment="1">
      <alignment horizontal="left" vertical="center"/>
    </xf>
    <xf numFmtId="0" fontId="1" fillId="36" borderId="34" xfId="0" applyFont="1" applyFill="1" applyBorder="1" applyAlignment="1">
      <alignment horizontal="left" vertical="center"/>
    </xf>
    <xf numFmtId="0" fontId="0" fillId="0" borderId="43" xfId="0" applyBorder="1" applyAlignment="1">
      <alignment horizontal="left" vertical="center"/>
    </xf>
    <xf numFmtId="3" fontId="0" fillId="37"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37"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9" fontId="0" fillId="37"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26"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3" fontId="0" fillId="26" borderId="30" xfId="0" applyNumberFormat="1" applyFont="1" applyFill="1" applyBorder="1" applyAlignment="1" applyProtection="1">
      <alignment horizontal="center" vertical="center"/>
      <protection locked="0"/>
    </xf>
    <xf numFmtId="3" fontId="0" fillId="26" borderId="75" xfId="0" applyNumberFormat="1" applyFont="1" applyFill="1" applyBorder="1" applyAlignment="1" applyProtection="1">
      <alignment horizontal="center" vertical="center"/>
      <protection locked="0"/>
    </xf>
    <xf numFmtId="0" fontId="6" fillId="33" borderId="33" xfId="0" applyFont="1" applyFill="1" applyBorder="1" applyAlignment="1">
      <alignment vertical="center"/>
    </xf>
    <xf numFmtId="0" fontId="6" fillId="33" borderId="30" xfId="0" applyFont="1" applyFill="1" applyBorder="1" applyAlignment="1">
      <alignment vertical="center"/>
    </xf>
    <xf numFmtId="0" fontId="6" fillId="33" borderId="50" xfId="0" applyFont="1" applyFill="1" applyBorder="1" applyAlignment="1">
      <alignment vertical="center"/>
    </xf>
    <xf numFmtId="0" fontId="12" fillId="36" borderId="47" xfId="0" applyFont="1" applyFill="1" applyBorder="1" applyAlignment="1">
      <alignment horizontal="center" vertical="center"/>
    </xf>
    <xf numFmtId="3" fontId="6" fillId="26" borderId="23" xfId="0" applyNumberFormat="1" applyFont="1" applyFill="1" applyBorder="1" applyAlignment="1" applyProtection="1">
      <alignment horizontal="center" vertical="center" wrapText="1"/>
      <protection locked="0"/>
    </xf>
    <xf numFmtId="3" fontId="0" fillId="37" borderId="27" xfId="0" applyNumberFormat="1" applyFont="1" applyFill="1" applyBorder="1" applyAlignment="1" applyProtection="1">
      <alignment horizontal="center" vertical="center" wrapText="1"/>
      <protection locked="0"/>
    </xf>
    <xf numFmtId="3" fontId="0" fillId="37" borderId="25" xfId="0" applyNumberFormat="1" applyFont="1" applyFill="1" applyBorder="1" applyAlignment="1" applyProtection="1">
      <alignment horizontal="center" vertical="center"/>
      <protection locked="0"/>
    </xf>
    <xf numFmtId="0" fontId="9" fillId="33" borderId="30" xfId="0" applyFont="1" applyFill="1" applyBorder="1" applyAlignment="1">
      <alignment vertical="center"/>
    </xf>
    <xf numFmtId="0" fontId="9" fillId="33" borderId="75" xfId="0" applyFont="1" applyFill="1" applyBorder="1" applyAlignment="1">
      <alignment vertical="center"/>
    </xf>
    <xf numFmtId="0" fontId="9" fillId="3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75" xfId="0" applyBorder="1" applyAlignment="1">
      <alignment vertical="center" wrapText="1" shrinkToFit="1"/>
    </xf>
    <xf numFmtId="0" fontId="9" fillId="33" borderId="32" xfId="0" applyFont="1" applyFill="1" applyBorder="1" applyAlignment="1">
      <alignment vertical="center" wrapText="1" shrinkToFit="1"/>
    </xf>
    <xf numFmtId="0" fontId="0" fillId="0" borderId="32" xfId="0" applyBorder="1" applyAlignment="1">
      <alignment vertical="center" wrapText="1" shrinkToFit="1"/>
    </xf>
    <xf numFmtId="0" fontId="0" fillId="0" borderId="79" xfId="0" applyBorder="1" applyAlignment="1">
      <alignment vertical="center" wrapText="1" shrinkToFit="1"/>
    </xf>
    <xf numFmtId="3" fontId="6" fillId="26" borderId="27" xfId="0" applyNumberFormat="1" applyFont="1" applyFill="1" applyBorder="1" applyAlignment="1" applyProtection="1">
      <alignment horizontal="center" vertical="center" wrapText="1"/>
      <protection locked="0"/>
    </xf>
    <xf numFmtId="3" fontId="0" fillId="26" borderId="25" xfId="0" applyNumberFormat="1" applyFont="1" applyFill="1" applyBorder="1" applyAlignment="1" applyProtection="1">
      <alignment horizontal="center" vertical="center"/>
      <protection locked="0"/>
    </xf>
    <xf numFmtId="0" fontId="8" fillId="33" borderId="0" xfId="0" applyFont="1" applyFill="1" applyBorder="1" applyAlignment="1">
      <alignment horizontal="left" vertical="center" wrapText="1"/>
    </xf>
    <xf numFmtId="0" fontId="1" fillId="0" borderId="0" xfId="0" applyFont="1" applyAlignment="1">
      <alignment horizontal="left" vertical="center"/>
    </xf>
    <xf numFmtId="3" fontId="0" fillId="37" borderId="27" xfId="0" applyNumberFormat="1" applyFont="1" applyFill="1" applyBorder="1" applyAlignment="1" applyProtection="1">
      <alignment horizontal="center" vertical="center"/>
      <protection locked="0"/>
    </xf>
    <xf numFmtId="0" fontId="9" fillId="33" borderId="47" xfId="0" applyFont="1" applyFill="1" applyBorder="1" applyAlignment="1">
      <alignment vertical="center" wrapText="1"/>
    </xf>
    <xf numFmtId="0" fontId="0" fillId="0" borderId="47" xfId="0" applyBorder="1" applyAlignment="1">
      <alignment vertical="center"/>
    </xf>
    <xf numFmtId="3" fontId="6" fillId="33" borderId="33" xfId="0" applyNumberFormat="1" applyFont="1" applyFill="1" applyBorder="1" applyAlignment="1" applyProtection="1">
      <alignment horizontal="center" vertical="center"/>
      <protection/>
    </xf>
    <xf numFmtId="3" fontId="0" fillId="33" borderId="30" xfId="0" applyNumberFormat="1" applyFont="1" applyFill="1" applyBorder="1" applyAlignment="1" applyProtection="1">
      <alignment horizontal="center" vertical="center"/>
      <protection/>
    </xf>
    <xf numFmtId="3" fontId="0" fillId="33" borderId="75" xfId="0" applyNumberFormat="1" applyFont="1" applyFill="1" applyBorder="1" applyAlignment="1" applyProtection="1">
      <alignment horizontal="center" vertical="center"/>
      <protection/>
    </xf>
    <xf numFmtId="0" fontId="9" fillId="33" borderId="0" xfId="0" applyFont="1" applyFill="1" applyBorder="1" applyAlignment="1">
      <alignment vertical="center" wrapText="1"/>
    </xf>
    <xf numFmtId="0" fontId="0" fillId="0" borderId="0" xfId="0" applyAlignment="1">
      <alignment vertical="center"/>
    </xf>
    <xf numFmtId="0" fontId="0" fillId="36" borderId="0" xfId="0" applyFill="1" applyBorder="1" applyAlignment="1">
      <alignment vertical="center" wrapText="1"/>
    </xf>
    <xf numFmtId="0" fontId="1" fillId="36" borderId="46" xfId="0" applyFont="1" applyFill="1" applyBorder="1" applyAlignment="1">
      <alignment horizontal="left" vertical="center"/>
    </xf>
    <xf numFmtId="0" fontId="0" fillId="0" borderId="25" xfId="0" applyBorder="1" applyAlignment="1">
      <alignment horizontal="left" vertical="center"/>
    </xf>
    <xf numFmtId="3" fontId="6" fillId="26" borderId="78" xfId="0" applyNumberFormat="1" applyFont="1" applyFill="1" applyBorder="1" applyAlignment="1">
      <alignment horizontal="center" vertical="center"/>
    </xf>
    <xf numFmtId="3" fontId="0" fillId="26" borderId="32" xfId="0" applyNumberFormat="1" applyFont="1" applyFill="1" applyBorder="1" applyAlignment="1">
      <alignment horizontal="center" vertical="center"/>
    </xf>
    <xf numFmtId="3" fontId="0" fillId="26" borderId="79"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3" fontId="0" fillId="26" borderId="30" xfId="0" applyNumberFormat="1" applyFont="1" applyFill="1" applyBorder="1" applyAlignment="1">
      <alignment horizontal="center" vertical="center"/>
    </xf>
    <xf numFmtId="3" fontId="0" fillId="26" borderId="75" xfId="0" applyNumberFormat="1" applyFont="1" applyFill="1" applyBorder="1" applyAlignment="1">
      <alignment horizontal="center" vertical="center"/>
    </xf>
    <xf numFmtId="0" fontId="14" fillId="33" borderId="0" xfId="0" applyFont="1" applyFill="1" applyBorder="1" applyAlignment="1">
      <alignment vertical="center"/>
    </xf>
    <xf numFmtId="0" fontId="28" fillId="0" borderId="0" xfId="0" applyFont="1" applyAlignment="1">
      <alignment vertical="center"/>
    </xf>
    <xf numFmtId="49" fontId="1" fillId="33" borderId="0" xfId="0" applyNumberFormat="1" applyFont="1" applyFill="1" applyBorder="1" applyAlignment="1">
      <alignment horizontal="center"/>
    </xf>
    <xf numFmtId="0" fontId="23" fillId="33" borderId="0" xfId="0" applyNumberFormat="1" applyFont="1" applyFill="1" applyBorder="1" applyAlignment="1">
      <alignment horizontal="center"/>
    </xf>
    <xf numFmtId="49" fontId="20" fillId="33" borderId="0" xfId="0" applyNumberFormat="1" applyFont="1" applyFill="1" applyBorder="1" applyAlignment="1">
      <alignment horizontal="left"/>
    </xf>
    <xf numFmtId="0" fontId="6" fillId="33" borderId="78" xfId="0" applyFont="1" applyFill="1" applyBorder="1" applyAlignment="1">
      <alignment vertical="center"/>
    </xf>
    <xf numFmtId="0" fontId="6" fillId="33" borderId="32" xfId="0" applyFont="1" applyFill="1" applyBorder="1" applyAlignment="1">
      <alignment vertical="center"/>
    </xf>
    <xf numFmtId="0" fontId="6" fillId="33" borderId="86" xfId="0" applyFont="1" applyFill="1" applyBorder="1" applyAlignment="1">
      <alignment vertical="center"/>
    </xf>
    <xf numFmtId="0" fontId="9" fillId="33" borderId="54" xfId="0" applyFont="1" applyFill="1" applyBorder="1" applyAlignment="1">
      <alignment horizontal="center" vertical="center"/>
    </xf>
    <xf numFmtId="0" fontId="9" fillId="33" borderId="49" xfId="0" applyFont="1" applyFill="1" applyBorder="1" applyAlignment="1">
      <alignment horizontal="center" vertical="center"/>
    </xf>
    <xf numFmtId="0" fontId="0" fillId="0" borderId="55" xfId="0" applyBorder="1" applyAlignment="1">
      <alignment horizontal="center" vertical="center"/>
    </xf>
    <xf numFmtId="0" fontId="9" fillId="33" borderId="23" xfId="0" applyFont="1" applyFill="1" applyBorder="1" applyAlignment="1">
      <alignment vertical="center" wrapText="1"/>
    </xf>
    <xf numFmtId="0" fontId="0" fillId="0" borderId="65" xfId="0" applyBorder="1" applyAlignment="1">
      <alignment vertical="center"/>
    </xf>
    <xf numFmtId="0" fontId="8" fillId="33" borderId="0" xfId="0" applyFont="1" applyFill="1" applyBorder="1" applyAlignment="1">
      <alignment vertical="center" wrapText="1"/>
    </xf>
    <xf numFmtId="0" fontId="12" fillId="0" borderId="0" xfId="0" applyFont="1" applyAlignment="1">
      <alignment vertical="center" wrapText="1"/>
    </xf>
    <xf numFmtId="0" fontId="0" fillId="36" borderId="65" xfId="0" applyFill="1" applyBorder="1" applyAlignment="1">
      <alignment vertical="center" wrapText="1"/>
    </xf>
    <xf numFmtId="0" fontId="0" fillId="36" borderId="42" xfId="0" applyFill="1" applyBorder="1" applyAlignment="1">
      <alignment vertical="center"/>
    </xf>
    <xf numFmtId="0" fontId="0" fillId="36" borderId="49" xfId="0" applyFill="1" applyBorder="1" applyAlignment="1">
      <alignment vertical="center"/>
    </xf>
    <xf numFmtId="0" fontId="0" fillId="36" borderId="80" xfId="0" applyFill="1" applyBorder="1" applyAlignment="1">
      <alignment vertical="center"/>
    </xf>
    <xf numFmtId="0" fontId="9" fillId="33" borderId="33" xfId="0" applyFont="1" applyFill="1" applyBorder="1" applyAlignment="1">
      <alignment horizontal="center" vertical="center" wrapText="1" shrinkToFit="1"/>
    </xf>
    <xf numFmtId="0" fontId="6" fillId="33" borderId="47" xfId="0" applyFont="1" applyFill="1" applyBorder="1" applyAlignment="1">
      <alignment/>
    </xf>
    <xf numFmtId="0" fontId="0" fillId="0" borderId="65" xfId="0" applyBorder="1" applyAlignment="1">
      <alignment vertical="center" wrapText="1"/>
    </xf>
    <xf numFmtId="0" fontId="9" fillId="33" borderId="30" xfId="0" applyFont="1" applyFill="1" applyBorder="1" applyAlignment="1">
      <alignment vertical="center" wrapText="1"/>
    </xf>
    <xf numFmtId="0" fontId="9" fillId="33" borderId="75" xfId="0" applyFont="1" applyFill="1" applyBorder="1" applyAlignment="1">
      <alignment vertical="center" wrapText="1"/>
    </xf>
    <xf numFmtId="0" fontId="34" fillId="3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3" borderId="0" xfId="0" applyFont="1" applyFill="1" applyBorder="1" applyAlignment="1">
      <alignment/>
    </xf>
    <xf numFmtId="0" fontId="14" fillId="33" borderId="0" xfId="0" applyFont="1" applyFill="1" applyBorder="1" applyAlignment="1">
      <alignment/>
    </xf>
    <xf numFmtId="0" fontId="28" fillId="0" borderId="0" xfId="0" applyFont="1" applyAlignment="1">
      <alignment/>
    </xf>
    <xf numFmtId="0" fontId="9" fillId="33" borderId="0" xfId="0" applyFont="1" applyFill="1" applyBorder="1" applyAlignment="1">
      <alignment horizontal="center"/>
    </xf>
    <xf numFmtId="0" fontId="12" fillId="0" borderId="0" xfId="0" applyFont="1" applyAlignment="1">
      <alignment horizontal="center"/>
    </xf>
    <xf numFmtId="0" fontId="6" fillId="26" borderId="46" xfId="0" applyFont="1" applyFill="1" applyBorder="1" applyAlignment="1" applyProtection="1">
      <alignment horizontal="center" vertical="center"/>
      <protection locked="0"/>
    </xf>
    <xf numFmtId="0" fontId="6" fillId="26" borderId="27" xfId="0" applyFont="1" applyFill="1" applyBorder="1" applyAlignment="1" applyProtection="1">
      <alignment horizontal="center" vertical="center"/>
      <protection locked="0"/>
    </xf>
    <xf numFmtId="0" fontId="8" fillId="33" borderId="0" xfId="0" applyFont="1" applyFill="1" applyBorder="1" applyAlignment="1">
      <alignment wrapText="1" shrinkToFit="1"/>
    </xf>
    <xf numFmtId="0" fontId="0" fillId="36" borderId="76" xfId="0" applyFill="1" applyBorder="1" applyAlignment="1">
      <alignment/>
    </xf>
    <xf numFmtId="0" fontId="0" fillId="37" borderId="46" xfId="0" applyFont="1" applyFill="1" applyBorder="1" applyAlignment="1" applyProtection="1">
      <alignment horizontal="center"/>
      <protection locked="0"/>
    </xf>
    <xf numFmtId="0" fontId="0" fillId="37" borderId="65" xfId="0" applyFont="1" applyFill="1" applyBorder="1" applyAlignment="1" applyProtection="1">
      <alignment horizontal="center"/>
      <protection locked="0"/>
    </xf>
    <xf numFmtId="14" fontId="6" fillId="26" borderId="66" xfId="0" applyNumberFormat="1" applyFont="1" applyFill="1" applyBorder="1" applyAlignment="1" applyProtection="1">
      <alignment horizontal="center" wrapText="1"/>
      <protection locked="0"/>
    </xf>
    <xf numFmtId="0" fontId="0" fillId="37" borderId="24" xfId="0" applyFont="1" applyFill="1" applyBorder="1" applyAlignment="1" applyProtection="1">
      <alignment horizontal="center"/>
      <protection locked="0"/>
    </xf>
    <xf numFmtId="0" fontId="1" fillId="0" borderId="0" xfId="0" applyFont="1" applyAlignment="1">
      <alignment horizontal="left"/>
    </xf>
    <xf numFmtId="0" fontId="9" fillId="33" borderId="47" xfId="0" applyFont="1" applyFill="1" applyBorder="1" applyAlignment="1">
      <alignment wrapText="1"/>
    </xf>
    <xf numFmtId="0" fontId="23" fillId="36" borderId="0" xfId="0" applyFont="1" applyFill="1" applyAlignment="1">
      <alignment vertical="top"/>
    </xf>
    <xf numFmtId="0" fontId="0" fillId="36" borderId="0" xfId="0" applyFont="1" applyFill="1" applyAlignment="1">
      <alignment vertical="top"/>
    </xf>
    <xf numFmtId="3" fontId="0" fillId="37" borderId="9" xfId="0" applyNumberFormat="1" applyFill="1" applyBorder="1" applyAlignment="1" applyProtection="1">
      <alignment horizontal="center"/>
      <protection locked="0"/>
    </xf>
    <xf numFmtId="3" fontId="0" fillId="37" borderId="8" xfId="0" applyNumberFormat="1" applyFill="1" applyBorder="1" applyAlignment="1" applyProtection="1">
      <alignment horizontal="center"/>
      <protection locked="0"/>
    </xf>
    <xf numFmtId="0" fontId="30" fillId="33" borderId="0" xfId="0" applyFont="1" applyFill="1" applyBorder="1" applyAlignment="1" applyProtection="1">
      <alignment/>
      <protection/>
    </xf>
    <xf numFmtId="0" fontId="23" fillId="0" borderId="0" xfId="0" applyFont="1" applyAlignment="1">
      <alignment/>
    </xf>
    <xf numFmtId="0" fontId="12" fillId="36" borderId="40" xfId="0" applyFont="1" applyFill="1" applyBorder="1" applyAlignment="1">
      <alignment vertical="center" wrapText="1" shrinkToFit="1"/>
    </xf>
    <xf numFmtId="0" fontId="12" fillId="36" borderId="29" xfId="0" applyFont="1" applyFill="1" applyBorder="1" applyAlignment="1">
      <alignment vertical="center" wrapText="1" shrinkToFit="1"/>
    </xf>
    <xf numFmtId="0" fontId="12" fillId="36" borderId="74" xfId="0" applyFont="1" applyFill="1" applyBorder="1" applyAlignment="1">
      <alignment vertical="center" wrapText="1" shrinkToFit="1"/>
    </xf>
    <xf numFmtId="0" fontId="12" fillId="36" borderId="40" xfId="0" applyFont="1" applyFill="1" applyBorder="1" applyAlignment="1">
      <alignment horizontal="center" vertical="center"/>
    </xf>
    <xf numFmtId="0" fontId="12" fillId="36" borderId="13" xfId="0" applyFont="1" applyFill="1" applyBorder="1" applyAlignment="1">
      <alignment horizontal="center" vertical="center"/>
    </xf>
    <xf numFmtId="0" fontId="0" fillId="37" borderId="9" xfId="0" applyFill="1" applyBorder="1" applyAlignment="1" applyProtection="1">
      <alignment horizontal="left"/>
      <protection locked="0"/>
    </xf>
    <xf numFmtId="0" fontId="12" fillId="36" borderId="9" xfId="0" applyFont="1" applyFill="1" applyBorder="1" applyAlignment="1" applyProtection="1">
      <alignment horizontal="center"/>
      <protection/>
    </xf>
    <xf numFmtId="0" fontId="0" fillId="37" borderId="10" xfId="0" applyFill="1" applyBorder="1" applyAlignment="1" applyProtection="1">
      <alignment horizontal="left"/>
      <protection locked="0"/>
    </xf>
    <xf numFmtId="3" fontId="0" fillId="37" borderId="10" xfId="0" applyNumberFormat="1" applyFill="1" applyBorder="1" applyAlignment="1" applyProtection="1">
      <alignment horizontal="center"/>
      <protection locked="0"/>
    </xf>
    <xf numFmtId="3" fontId="0" fillId="37" borderId="16" xfId="0" applyNumberForma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9" fillId="33" borderId="11" xfId="0" applyFont="1" applyFill="1" applyBorder="1" applyAlignment="1" applyProtection="1">
      <alignment/>
      <protection/>
    </xf>
    <xf numFmtId="0" fontId="9" fillId="33" borderId="29" xfId="0" applyFont="1" applyFill="1" applyBorder="1" applyAlignment="1" applyProtection="1">
      <alignment/>
      <protection/>
    </xf>
    <xf numFmtId="0" fontId="9" fillId="33" borderId="13" xfId="0" applyFont="1" applyFill="1" applyBorder="1" applyAlignment="1" applyProtection="1">
      <alignment/>
      <protection/>
    </xf>
    <xf numFmtId="0" fontId="30" fillId="33" borderId="0" xfId="0" applyFont="1" applyFill="1" applyBorder="1" applyAlignment="1" applyProtection="1">
      <alignment horizontal="left"/>
      <protection/>
    </xf>
    <xf numFmtId="0" fontId="23" fillId="0" borderId="0" xfId="0" applyFont="1" applyAlignment="1">
      <alignment horizontal="left"/>
    </xf>
    <xf numFmtId="0" fontId="9" fillId="33" borderId="82" xfId="0" applyFont="1" applyFill="1" applyBorder="1" applyAlignment="1" applyProtection="1">
      <alignment horizontal="left"/>
      <protection/>
    </xf>
    <xf numFmtId="0" fontId="12" fillId="0" borderId="76" xfId="0" applyFont="1" applyBorder="1" applyAlignment="1">
      <alignment horizontal="left"/>
    </xf>
    <xf numFmtId="0" fontId="12" fillId="0" borderId="81" xfId="0" applyFont="1" applyBorder="1" applyAlignment="1">
      <alignment horizontal="left"/>
    </xf>
    <xf numFmtId="0" fontId="9" fillId="3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49" fontId="0" fillId="37" borderId="9" xfId="0" applyNumberFormat="1" applyFont="1" applyFill="1" applyBorder="1" applyAlignment="1" applyProtection="1">
      <alignment horizontal="center"/>
      <protection locked="0"/>
    </xf>
    <xf numFmtId="0" fontId="6" fillId="26" borderId="33" xfId="0" applyFont="1" applyFill="1" applyBorder="1" applyAlignment="1" applyProtection="1">
      <alignment horizontal="center"/>
      <protection locked="0"/>
    </xf>
    <xf numFmtId="0" fontId="0" fillId="37" borderId="75" xfId="0" applyFill="1" applyBorder="1" applyAlignment="1" applyProtection="1">
      <alignment horizontal="center"/>
      <protection locked="0"/>
    </xf>
    <xf numFmtId="0" fontId="6" fillId="26" borderId="14" xfId="0" applyFont="1" applyFill="1" applyBorder="1" applyAlignment="1" applyProtection="1">
      <alignment horizontal="center"/>
      <protection locked="0"/>
    </xf>
    <xf numFmtId="0" fontId="0" fillId="37" borderId="64" xfId="0" applyFill="1" applyBorder="1" applyAlignment="1" applyProtection="1">
      <alignment horizontal="center"/>
      <protection locked="0"/>
    </xf>
    <xf numFmtId="0" fontId="29" fillId="36" borderId="0" xfId="0" applyFont="1" applyFill="1" applyAlignment="1">
      <alignment/>
    </xf>
    <xf numFmtId="0" fontId="0" fillId="36"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36" borderId="26" xfId="0" applyFill="1" applyBorder="1" applyAlignment="1">
      <alignment/>
    </xf>
    <xf numFmtId="0" fontId="9" fillId="36" borderId="30" xfId="0" applyFont="1" applyFill="1" applyBorder="1" applyAlignment="1" applyProtection="1">
      <alignment vertical="center"/>
      <protection/>
    </xf>
    <xf numFmtId="0" fontId="9" fillId="36" borderId="31" xfId="0" applyFont="1" applyFill="1" applyBorder="1" applyAlignment="1" applyProtection="1">
      <alignment vertical="center"/>
      <protection/>
    </xf>
    <xf numFmtId="0" fontId="32" fillId="36" borderId="76" xfId="0" applyFont="1" applyFill="1" applyBorder="1" applyAlignment="1">
      <alignment/>
    </xf>
    <xf numFmtId="0" fontId="32" fillId="36" borderId="0" xfId="0" applyFont="1" applyFill="1" applyAlignment="1">
      <alignment/>
    </xf>
    <xf numFmtId="0" fontId="0" fillId="36" borderId="11" xfId="0" applyFill="1" applyBorder="1" applyAlignment="1">
      <alignment/>
    </xf>
    <xf numFmtId="0" fontId="0" fillId="0" borderId="74" xfId="0" applyBorder="1" applyAlignment="1">
      <alignment/>
    </xf>
    <xf numFmtId="0" fontId="12" fillId="36" borderId="47" xfId="0" applyFont="1" applyFill="1" applyBorder="1" applyAlignment="1">
      <alignment wrapText="1" shrinkToFit="1"/>
    </xf>
    <xf numFmtId="0" fontId="0" fillId="36" borderId="47" xfId="0" applyFill="1" applyBorder="1" applyAlignment="1">
      <alignment wrapText="1" shrinkToFit="1"/>
    </xf>
    <xf numFmtId="0" fontId="9" fillId="33" borderId="67"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68" xfId="0" applyBorder="1" applyAlignment="1">
      <alignment/>
    </xf>
    <xf numFmtId="0" fontId="0" fillId="0" borderId="38" xfId="0" applyBorder="1" applyAlignment="1">
      <alignment/>
    </xf>
    <xf numFmtId="0" fontId="30" fillId="33" borderId="0" xfId="0" applyFont="1" applyFill="1" applyBorder="1" applyAlignment="1" applyProtection="1">
      <alignment horizontal="left" vertical="center"/>
      <protection/>
    </xf>
    <xf numFmtId="0" fontId="23" fillId="0" borderId="0" xfId="0" applyFont="1" applyAlignment="1">
      <alignment vertical="center"/>
    </xf>
    <xf numFmtId="0" fontId="9" fillId="33" borderId="0" xfId="0" applyFont="1" applyFill="1" applyBorder="1" applyAlignment="1">
      <alignment horizontal="left"/>
    </xf>
    <xf numFmtId="0" fontId="12" fillId="0" borderId="0" xfId="0" applyFont="1" applyAlignment="1">
      <alignment horizontal="left"/>
    </xf>
    <xf numFmtId="3" fontId="6" fillId="26" borderId="33" xfId="0" applyNumberFormat="1" applyFont="1" applyFill="1" applyBorder="1" applyAlignment="1" applyProtection="1">
      <alignment vertical="center"/>
      <protection locked="0"/>
    </xf>
    <xf numFmtId="3" fontId="0" fillId="0" borderId="75" xfId="0" applyNumberFormat="1" applyBorder="1" applyAlignment="1" applyProtection="1">
      <alignment vertical="center"/>
      <protection locked="0"/>
    </xf>
    <xf numFmtId="3" fontId="6" fillId="26" borderId="33" xfId="0" applyNumberFormat="1" applyFont="1" applyFill="1" applyBorder="1" applyAlignment="1" applyProtection="1">
      <alignment vertical="center"/>
      <protection/>
    </xf>
    <xf numFmtId="3" fontId="0" fillId="0" borderId="75" xfId="0" applyNumberFormat="1" applyBorder="1" applyAlignment="1" applyProtection="1">
      <alignment vertical="center"/>
      <protection/>
    </xf>
    <xf numFmtId="0" fontId="9" fillId="33" borderId="66" xfId="0" applyFont="1" applyFill="1" applyBorder="1" applyAlignment="1">
      <alignment wrapText="1"/>
    </xf>
    <xf numFmtId="0" fontId="0" fillId="0" borderId="24" xfId="0" applyBorder="1" applyAlignment="1">
      <alignment wrapText="1"/>
    </xf>
    <xf numFmtId="0" fontId="9" fillId="33" borderId="33" xfId="0" applyFont="1" applyFill="1" applyBorder="1" applyAlignment="1" applyProtection="1">
      <alignment/>
      <protection/>
    </xf>
    <xf numFmtId="0" fontId="0" fillId="0" borderId="50" xfId="0" applyBorder="1" applyAlignment="1" applyProtection="1">
      <alignment/>
      <protection/>
    </xf>
    <xf numFmtId="0" fontId="9" fillId="33" borderId="66" xfId="0" applyFont="1" applyFill="1" applyBorder="1" applyAlignment="1">
      <alignment horizontal="left" vertical="center"/>
    </xf>
    <xf numFmtId="0" fontId="0" fillId="0" borderId="24" xfId="0" applyBorder="1" applyAlignment="1">
      <alignment horizontal="left" vertical="center"/>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3" fontId="0" fillId="37" borderId="75" xfId="0" applyNumberFormat="1" applyFill="1" applyBorder="1" applyAlignment="1" applyProtection="1">
      <alignment horizontal="center" vertical="center"/>
      <protection/>
    </xf>
    <xf numFmtId="0" fontId="0" fillId="36" borderId="42" xfId="0" applyFill="1" applyBorder="1" applyAlignment="1">
      <alignment/>
    </xf>
    <xf numFmtId="0" fontId="0" fillId="36" borderId="49" xfId="0" applyFill="1" applyBorder="1" applyAlignment="1">
      <alignment/>
    </xf>
    <xf numFmtId="0" fontId="0" fillId="36" borderId="80" xfId="0" applyFill="1" applyBorder="1" applyAlignment="1">
      <alignment/>
    </xf>
    <xf numFmtId="3" fontId="0" fillId="0" borderId="65" xfId="0" applyNumberFormat="1" applyFont="1" applyBorder="1" applyAlignment="1" applyProtection="1">
      <alignment horizontal="center"/>
      <protection locked="0"/>
    </xf>
    <xf numFmtId="3" fontId="0" fillId="37" borderId="75" xfId="0" applyNumberFormat="1" applyFill="1" applyBorder="1" applyAlignment="1" applyProtection="1">
      <alignment horizontal="center" vertical="center"/>
      <protection locked="0"/>
    </xf>
    <xf numFmtId="0" fontId="9" fillId="33" borderId="47" xfId="0" applyFont="1" applyFill="1" applyBorder="1" applyAlignment="1">
      <alignment horizontal="left"/>
    </xf>
    <xf numFmtId="0" fontId="0" fillId="0" borderId="47" xfId="0" applyBorder="1" applyAlignment="1">
      <alignment horizontal="left"/>
    </xf>
    <xf numFmtId="0" fontId="7" fillId="33" borderId="0" xfId="0" applyFont="1" applyFill="1" applyBorder="1" applyAlignment="1">
      <alignment vertical="center" wrapText="1" shrinkToFit="1"/>
    </xf>
    <xf numFmtId="0" fontId="0" fillId="0" borderId="0" xfId="0" applyAlignment="1">
      <alignment vertical="center" wrapText="1" shrinkToFit="1"/>
    </xf>
    <xf numFmtId="0" fontId="33" fillId="36" borderId="76" xfId="0" applyFont="1" applyFill="1" applyBorder="1" applyAlignment="1">
      <alignment/>
    </xf>
    <xf numFmtId="0" fontId="20" fillId="36" borderId="0" xfId="0" applyFont="1" applyFill="1" applyAlignment="1">
      <alignment vertical="top" wrapText="1"/>
    </xf>
    <xf numFmtId="0" fontId="0" fillId="36" borderId="0" xfId="0" applyFill="1" applyAlignment="1">
      <alignment vertical="top" wrapText="1"/>
    </xf>
    <xf numFmtId="0" fontId="0" fillId="36" borderId="75" xfId="0" applyFill="1" applyBorder="1" applyAlignment="1" applyProtection="1">
      <alignment horizontal="center"/>
      <protection/>
    </xf>
    <xf numFmtId="0" fontId="0" fillId="36" borderId="50" xfId="0" applyFill="1" applyBorder="1" applyAlignment="1" applyProtection="1">
      <alignment horizontal="center"/>
      <protection/>
    </xf>
    <xf numFmtId="0" fontId="23" fillId="36" borderId="0" xfId="0" applyFont="1" applyFill="1" applyAlignment="1">
      <alignment horizontal="center" wrapText="1"/>
    </xf>
    <xf numFmtId="0" fontId="23" fillId="0" borderId="0" xfId="0" applyFont="1" applyAlignment="1">
      <alignment horizontal="center" wrapText="1"/>
    </xf>
    <xf numFmtId="0" fontId="12" fillId="36" borderId="66" xfId="0" applyFont="1" applyFill="1" applyBorder="1" applyAlignment="1">
      <alignment horizontal="left" vertical="center"/>
    </xf>
    <xf numFmtId="0" fontId="12" fillId="36" borderId="24" xfId="0" applyFont="1" applyFill="1" applyBorder="1" applyAlignment="1">
      <alignment horizontal="left" vertical="center"/>
    </xf>
    <xf numFmtId="0" fontId="9" fillId="33" borderId="0" xfId="0" applyFont="1" applyFill="1" applyBorder="1" applyAlignment="1">
      <alignment horizontal="right" vertical="center"/>
    </xf>
    <xf numFmtId="0" fontId="9" fillId="33" borderId="14" xfId="0" applyFont="1" applyFill="1" applyBorder="1" applyAlignment="1" applyProtection="1">
      <alignment/>
      <protection/>
    </xf>
    <xf numFmtId="0" fontId="0" fillId="0" borderId="51" xfId="0" applyBorder="1" applyAlignment="1" applyProtection="1">
      <alignment/>
      <protection/>
    </xf>
    <xf numFmtId="0" fontId="6" fillId="33" borderId="33" xfId="0" applyFont="1" applyFill="1" applyBorder="1" applyAlignment="1">
      <alignment/>
    </xf>
    <xf numFmtId="0" fontId="9" fillId="33" borderId="40"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33" xfId="0" applyFont="1" applyFill="1" applyBorder="1" applyAlignment="1">
      <alignment horizontal="center"/>
    </xf>
    <xf numFmtId="0" fontId="9" fillId="33" borderId="75" xfId="0" applyFont="1" applyFill="1" applyBorder="1" applyAlignment="1">
      <alignment horizontal="center"/>
    </xf>
    <xf numFmtId="0" fontId="9" fillId="33" borderId="40" xfId="0" applyFont="1" applyFill="1" applyBorder="1" applyAlignment="1">
      <alignment horizontal="center" vertical="center" wrapText="1"/>
    </xf>
    <xf numFmtId="0" fontId="0" fillId="0" borderId="74" xfId="0" applyBorder="1" applyAlignment="1">
      <alignment horizontal="center" vertical="center" wrapText="1"/>
    </xf>
    <xf numFmtId="0" fontId="9" fillId="33" borderId="64" xfId="0" applyFont="1" applyFill="1" applyBorder="1" applyAlignment="1" applyProtection="1">
      <alignment vertical="center" wrapText="1"/>
      <protection/>
    </xf>
    <xf numFmtId="3" fontId="0" fillId="37" borderId="64" xfId="0" applyNumberFormat="1" applyFill="1" applyBorder="1" applyAlignment="1" applyProtection="1">
      <alignment horizontal="center" vertical="center"/>
      <protection/>
    </xf>
    <xf numFmtId="3" fontId="6" fillId="26" borderId="14" xfId="0" applyNumberFormat="1" applyFont="1" applyFill="1" applyBorder="1" applyAlignment="1">
      <alignment horizontal="center" vertical="center"/>
    </xf>
    <xf numFmtId="0" fontId="6" fillId="33" borderId="14" xfId="0" applyFont="1" applyFill="1" applyBorder="1" applyAlignment="1">
      <alignment/>
    </xf>
    <xf numFmtId="0" fontId="9" fillId="33" borderId="76" xfId="0" applyFont="1" applyFill="1" applyBorder="1" applyAlignment="1">
      <alignment/>
    </xf>
    <xf numFmtId="0" fontId="0" fillId="36" borderId="74" xfId="0" applyFill="1" applyBorder="1" applyAlignment="1">
      <alignment/>
    </xf>
    <xf numFmtId="0" fontId="9" fillId="33" borderId="24" xfId="0" applyFont="1" applyFill="1" applyBorder="1" applyAlignment="1">
      <alignment wrapText="1"/>
    </xf>
    <xf numFmtId="0" fontId="9" fillId="33" borderId="40" xfId="0" applyFont="1" applyFill="1" applyBorder="1" applyAlignment="1">
      <alignment horizontal="center"/>
    </xf>
    <xf numFmtId="0" fontId="0" fillId="36" borderId="74" xfId="0" applyFill="1" applyBorder="1" applyAlignment="1">
      <alignment horizontal="center"/>
    </xf>
    <xf numFmtId="0" fontId="0" fillId="0" borderId="75" xfId="0" applyBorder="1" applyAlignment="1">
      <alignment horizontal="center"/>
    </xf>
    <xf numFmtId="0" fontId="9" fillId="33" borderId="47" xfId="0" applyFont="1" applyFill="1" applyBorder="1" applyAlignment="1">
      <alignment/>
    </xf>
    <xf numFmtId="3" fontId="6" fillId="26"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0" fontId="9" fillId="33" borderId="23" xfId="0" applyFont="1" applyFill="1" applyBorder="1" applyAlignment="1">
      <alignment vertical="center" wrapText="1"/>
    </xf>
    <xf numFmtId="0" fontId="0" fillId="0" borderId="27" xfId="0" applyBorder="1" applyAlignment="1">
      <alignment vertical="center" wrapText="1"/>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33" borderId="26" xfId="0" applyFill="1" applyBorder="1" applyAlignment="1">
      <alignment/>
    </xf>
    <xf numFmtId="0" fontId="0" fillId="33" borderId="0" xfId="0" applyFill="1" applyBorder="1" applyAlignment="1">
      <alignment/>
    </xf>
    <xf numFmtId="0" fontId="9" fillId="33" borderId="31" xfId="0" applyFont="1" applyFill="1" applyBorder="1" applyAlignment="1">
      <alignment vertical="center"/>
    </xf>
    <xf numFmtId="0" fontId="9" fillId="33" borderId="64" xfId="0" applyFont="1" applyFill="1" applyBorder="1" applyAlignment="1">
      <alignment vertical="center"/>
    </xf>
    <xf numFmtId="0" fontId="6" fillId="26" borderId="33" xfId="0" applyFont="1" applyFill="1" applyBorder="1" applyAlignment="1" applyProtection="1">
      <alignment vertical="center"/>
      <protection locked="0"/>
    </xf>
    <xf numFmtId="3" fontId="9" fillId="33" borderId="14" xfId="0" applyNumberFormat="1" applyFont="1" applyFill="1" applyBorder="1" applyAlignment="1">
      <alignment horizontal="center" vertical="center"/>
    </xf>
    <xf numFmtId="3" fontId="9" fillId="33" borderId="64"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9" fillId="33" borderId="15" xfId="0" applyFont="1" applyFill="1" applyBorder="1" applyAlignment="1">
      <alignment horizontal="center"/>
    </xf>
    <xf numFmtId="0" fontId="9" fillId="33" borderId="12" xfId="0" applyFont="1" applyFill="1" applyBorder="1" applyAlignment="1">
      <alignment vertical="center"/>
    </xf>
    <xf numFmtId="0" fontId="0" fillId="36" borderId="13" xfId="0" applyFill="1" applyBorder="1" applyAlignment="1">
      <alignment horizontal="center"/>
    </xf>
    <xf numFmtId="0" fontId="8" fillId="36" borderId="27" xfId="0" applyFont="1" applyFill="1" applyBorder="1" applyAlignment="1" applyProtection="1">
      <alignment horizontal="left" vertical="center" wrapText="1"/>
      <protection/>
    </xf>
    <xf numFmtId="0" fontId="9" fillId="36" borderId="27" xfId="0" applyFont="1" applyFill="1" applyBorder="1" applyAlignment="1" applyProtection="1">
      <alignment horizontal="left" vertical="center" wrapText="1"/>
      <protection/>
    </xf>
    <xf numFmtId="0" fontId="9" fillId="36" borderId="65" xfId="0" applyFont="1" applyFill="1" applyBorder="1" applyAlignment="1" applyProtection="1">
      <alignment horizontal="left" vertical="center" wrapText="1"/>
      <protection/>
    </xf>
    <xf numFmtId="0" fontId="0" fillId="0" borderId="0" xfId="0" applyBorder="1" applyAlignment="1">
      <alignment horizontal="right" vertical="center"/>
    </xf>
    <xf numFmtId="0" fontId="1" fillId="36" borderId="0" xfId="0" applyFont="1" applyFill="1" applyAlignment="1">
      <alignment vertical="center" wrapText="1" shrinkToFit="1"/>
    </xf>
    <xf numFmtId="0" fontId="9" fillId="36" borderId="30" xfId="0" applyFont="1" applyFill="1" applyBorder="1" applyAlignment="1" applyProtection="1">
      <alignment horizontal="left" vertical="center" wrapText="1"/>
      <protection/>
    </xf>
    <xf numFmtId="0" fontId="9" fillId="36" borderId="75" xfId="0" applyFont="1" applyFill="1" applyBorder="1" applyAlignment="1" applyProtection="1">
      <alignment horizontal="left" vertical="center" wrapText="1"/>
      <protection/>
    </xf>
    <xf numFmtId="49" fontId="1" fillId="33" borderId="0" xfId="0" applyNumberFormat="1" applyFont="1" applyFill="1" applyBorder="1" applyAlignment="1">
      <alignment horizontal="center"/>
    </xf>
    <xf numFmtId="49" fontId="0" fillId="33" borderId="0" xfId="0" applyNumberFormat="1" applyFont="1" applyFill="1" applyBorder="1" applyAlignment="1">
      <alignment horizontal="center"/>
    </xf>
    <xf numFmtId="0" fontId="9" fillId="36" borderId="32" xfId="0" applyFont="1" applyFill="1" applyBorder="1" applyAlignment="1" applyProtection="1">
      <alignment horizontal="left" vertical="center" wrapText="1"/>
      <protection/>
    </xf>
    <xf numFmtId="0" fontId="9" fillId="36" borderId="79" xfId="0" applyFont="1" applyFill="1" applyBorder="1" applyAlignment="1" applyProtection="1">
      <alignment horizontal="left" vertical="center" wrapText="1"/>
      <protection/>
    </xf>
    <xf numFmtId="49" fontId="20" fillId="33" borderId="0" xfId="0" applyNumberFormat="1" applyFont="1" applyFill="1" applyBorder="1" applyAlignment="1">
      <alignment horizontal="left"/>
    </xf>
    <xf numFmtId="2" fontId="23" fillId="33" borderId="0" xfId="0" applyNumberFormat="1" applyFont="1" applyFill="1" applyBorder="1" applyAlignment="1">
      <alignment horizontal="center"/>
    </xf>
    <xf numFmtId="0" fontId="9" fillId="33" borderId="0" xfId="0" applyFont="1" applyFill="1" applyBorder="1" applyAlignment="1" applyProtection="1">
      <alignment horizontal="left" vertical="center" wrapText="1"/>
      <protection/>
    </xf>
    <xf numFmtId="0" fontId="6" fillId="33" borderId="82" xfId="0" applyFont="1" applyFill="1" applyBorder="1" applyAlignment="1">
      <alignment/>
    </xf>
    <xf numFmtId="0" fontId="0" fillId="0" borderId="77" xfId="0" applyBorder="1" applyAlignment="1">
      <alignment/>
    </xf>
    <xf numFmtId="0" fontId="0" fillId="0" borderId="42" xfId="0" applyBorder="1" applyAlignment="1">
      <alignment/>
    </xf>
    <xf numFmtId="0" fontId="9" fillId="33" borderId="40" xfId="0" applyFont="1" applyFill="1" applyBorder="1" applyAlignment="1">
      <alignment horizontal="center"/>
    </xf>
    <xf numFmtId="0" fontId="0" fillId="0" borderId="13" xfId="0" applyBorder="1" applyAlignment="1">
      <alignment horizontal="center"/>
    </xf>
    <xf numFmtId="0" fontId="7" fillId="33" borderId="0" xfId="0" applyFont="1" applyFill="1" applyBorder="1" applyAlignment="1" applyProtection="1">
      <alignment horizontal="left" vertical="center"/>
      <protection/>
    </xf>
    <xf numFmtId="0" fontId="0" fillId="0" borderId="0" xfId="0" applyBorder="1" applyAlignment="1">
      <alignment horizontal="left" vertical="center"/>
    </xf>
    <xf numFmtId="0" fontId="0" fillId="36" borderId="41" xfId="0" applyFill="1" applyBorder="1" applyAlignment="1">
      <alignment vertical="center"/>
    </xf>
    <xf numFmtId="0" fontId="9" fillId="33" borderId="47" xfId="0" applyFont="1" applyFill="1" applyBorder="1" applyAlignment="1" applyProtection="1">
      <alignment horizontal="left" vertical="center" wrapText="1"/>
      <protection/>
    </xf>
    <xf numFmtId="0" fontId="0" fillId="36" borderId="47" xfId="0" applyFill="1" applyBorder="1" applyAlignment="1">
      <alignment vertical="center"/>
    </xf>
    <xf numFmtId="0" fontId="49" fillId="36" borderId="0" xfId="0" applyFont="1" applyFill="1" applyAlignment="1">
      <alignment horizontal="center" vertical="center" wrapText="1" shrinkToFit="1"/>
    </xf>
    <xf numFmtId="0" fontId="49" fillId="0" borderId="0" xfId="0" applyFont="1" applyAlignment="1">
      <alignment horizontal="center" vertical="center" wrapText="1" shrinkToFit="1"/>
    </xf>
    <xf numFmtId="0" fontId="11" fillId="33" borderId="0" xfId="0" applyFont="1" applyFill="1" applyBorder="1" applyAlignment="1" applyProtection="1">
      <alignment horizontal="center" vertical="center"/>
      <protection/>
    </xf>
    <xf numFmtId="0" fontId="49" fillId="0" borderId="0" xfId="0" applyFont="1" applyBorder="1" applyAlignment="1">
      <alignment horizontal="center" vertical="center"/>
    </xf>
    <xf numFmtId="0" fontId="11" fillId="33" borderId="0" xfId="0" applyFont="1" applyFill="1" applyBorder="1" applyAlignment="1" applyProtection="1">
      <alignment horizontal="center" vertical="center" wrapText="1"/>
      <protection/>
    </xf>
    <xf numFmtId="0" fontId="49" fillId="36"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51" fillId="0" borderId="0" xfId="0" applyFont="1" applyAlignment="1">
      <alignment horizontal="center" vertical="center" wrapText="1"/>
    </xf>
    <xf numFmtId="0" fontId="19" fillId="33" borderId="0"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xf>
    <xf numFmtId="0" fontId="8" fillId="33" borderId="76" xfId="0" applyFont="1" applyFill="1" applyBorder="1" applyAlignment="1" applyProtection="1">
      <alignment horizontal="left" vertical="center" wrapText="1"/>
      <protection/>
    </xf>
    <xf numFmtId="0" fontId="42" fillId="36" borderId="76" xfId="0" applyFont="1" applyFill="1" applyBorder="1" applyAlignment="1">
      <alignment horizontal="left" vertical="center"/>
    </xf>
    <xf numFmtId="0" fontId="9" fillId="33" borderId="0" xfId="0" applyFont="1" applyFill="1" applyBorder="1" applyAlignment="1" applyProtection="1">
      <alignment horizontal="center" vertical="center"/>
      <protection/>
    </xf>
    <xf numFmtId="0" fontId="6" fillId="26" borderId="10" xfId="0" applyFont="1" applyFill="1" applyBorder="1" applyAlignment="1">
      <alignment horizontal="left" vertical="center"/>
    </xf>
    <xf numFmtId="0" fontId="0" fillId="37" borderId="10" xfId="0" applyFill="1" applyBorder="1" applyAlignment="1">
      <alignment horizontal="left" vertical="center"/>
    </xf>
    <xf numFmtId="0" fontId="9" fillId="26" borderId="9" xfId="0" applyFont="1" applyFill="1" applyBorder="1" applyAlignment="1">
      <alignment horizontal="center" vertical="center" wrapText="1"/>
    </xf>
    <xf numFmtId="0" fontId="0" fillId="37" borderId="9" xfId="0" applyFill="1" applyBorder="1" applyAlignment="1">
      <alignment horizontal="center" vertical="center" wrapText="1"/>
    </xf>
    <xf numFmtId="0" fontId="49" fillId="37" borderId="0" xfId="0" applyFont="1" applyFill="1" applyAlignment="1" applyProtection="1">
      <alignment horizontal="center"/>
      <protection/>
    </xf>
    <xf numFmtId="0" fontId="50" fillId="37" borderId="0" xfId="0" applyFont="1" applyFill="1" applyAlignment="1" applyProtection="1">
      <alignment horizontal="center"/>
      <protection/>
    </xf>
    <xf numFmtId="0" fontId="0" fillId="37" borderId="0" xfId="0" applyFill="1" applyAlignment="1" applyProtection="1">
      <alignment/>
      <protection/>
    </xf>
    <xf numFmtId="0" fontId="9" fillId="26" borderId="17" xfId="0" applyFont="1" applyFill="1" applyBorder="1" applyAlignment="1">
      <alignment horizontal="center" vertical="center"/>
    </xf>
    <xf numFmtId="0" fontId="0" fillId="37" borderId="0" xfId="0" applyFill="1" applyAlignment="1">
      <alignment/>
    </xf>
    <xf numFmtId="0" fontId="9" fillId="26" borderId="8" xfId="0" applyFont="1" applyFill="1" applyBorder="1" applyAlignment="1">
      <alignment horizontal="center" vertical="center" wrapText="1"/>
    </xf>
    <xf numFmtId="0" fontId="0" fillId="37" borderId="8" xfId="0" applyFill="1" applyBorder="1" applyAlignment="1">
      <alignment horizontal="center" vertical="center" wrapText="1"/>
    </xf>
    <xf numFmtId="0" fontId="9" fillId="26" borderId="0" xfId="0" applyFont="1" applyFill="1" applyBorder="1" applyAlignment="1" applyProtection="1">
      <alignment horizontal="right" vertical="center"/>
      <protection/>
    </xf>
    <xf numFmtId="0" fontId="0" fillId="37" borderId="0" xfId="0" applyFill="1" applyBorder="1" applyAlignment="1" applyProtection="1">
      <alignment horizontal="right" vertical="center"/>
      <protection/>
    </xf>
    <xf numFmtId="0" fontId="0" fillId="37" borderId="0" xfId="0" applyFill="1" applyAlignment="1" applyProtection="1">
      <alignment vertical="center"/>
      <protection/>
    </xf>
    <xf numFmtId="0" fontId="48" fillId="37" borderId="0" xfId="0" applyFont="1" applyFill="1" applyAlignment="1" applyProtection="1">
      <alignment horizontal="center"/>
      <protection/>
    </xf>
    <xf numFmtId="0" fontId="49" fillId="37" borderId="0" xfId="0" applyFont="1" applyFill="1" applyAlignment="1" applyProtection="1">
      <alignment/>
      <protection/>
    </xf>
    <xf numFmtId="0" fontId="49" fillId="37" borderId="39" xfId="0" applyFont="1" applyFill="1" applyBorder="1" applyAlignment="1" applyProtection="1">
      <alignment/>
      <protection/>
    </xf>
    <xf numFmtId="0" fontId="20" fillId="37" borderId="0" xfId="0" applyFont="1" applyFill="1" applyAlignment="1">
      <alignment horizontal="left"/>
    </xf>
    <xf numFmtId="49" fontId="1" fillId="37" borderId="0" xfId="0" applyNumberFormat="1" applyFont="1" applyFill="1" applyAlignment="1">
      <alignment horizontal="center"/>
    </xf>
    <xf numFmtId="0" fontId="23" fillId="37" borderId="0" xfId="0" applyFont="1" applyFill="1" applyAlignment="1">
      <alignment horizontal="center"/>
    </xf>
    <xf numFmtId="0" fontId="2" fillId="0" borderId="0" xfId="0" applyFont="1" applyAlignment="1">
      <alignment/>
    </xf>
    <xf numFmtId="0" fontId="2" fillId="37" borderId="0" xfId="0" applyFont="1" applyFill="1" applyAlignment="1">
      <alignment/>
    </xf>
    <xf numFmtId="0" fontId="20" fillId="37" borderId="0" xfId="0" applyFont="1" applyFill="1" applyAlignment="1">
      <alignment/>
    </xf>
    <xf numFmtId="0" fontId="50" fillId="37" borderId="0" xfId="0" applyFont="1" applyFill="1" applyAlignment="1">
      <alignment horizontal="right" vertical="center"/>
    </xf>
    <xf numFmtId="0" fontId="50" fillId="37" borderId="44" xfId="0" applyFont="1" applyFill="1" applyBorder="1" applyAlignment="1">
      <alignment horizontal="right" vertical="center"/>
    </xf>
    <xf numFmtId="0" fontId="0" fillId="37" borderId="76" xfId="0" applyFill="1" applyBorder="1" applyAlignment="1">
      <alignment/>
    </xf>
    <xf numFmtId="0" fontId="42" fillId="37" borderId="0" xfId="0" applyFont="1" applyFill="1" applyAlignment="1">
      <alignment vertical="center"/>
    </xf>
    <xf numFmtId="0" fontId="42" fillId="37" borderId="0" xfId="0" applyFont="1" applyFill="1" applyAlignment="1">
      <alignment vertical="center" wrapText="1"/>
    </xf>
    <xf numFmtId="0" fontId="0" fillId="37" borderId="33" xfId="0" applyFill="1" applyBorder="1" applyAlignment="1" applyProtection="1">
      <alignment horizontal="center" vertical="center"/>
      <protection/>
    </xf>
    <xf numFmtId="0" fontId="0" fillId="37" borderId="75" xfId="0" applyFill="1" applyBorder="1" applyAlignment="1">
      <alignment/>
    </xf>
    <xf numFmtId="0" fontId="0" fillId="37" borderId="44" xfId="0" applyFill="1" applyBorder="1" applyAlignment="1">
      <alignment/>
    </xf>
    <xf numFmtId="0" fontId="48" fillId="37" borderId="0" xfId="0" applyFont="1" applyFill="1" applyAlignment="1">
      <alignment horizontal="center" vertical="center"/>
    </xf>
    <xf numFmtId="0" fontId="0" fillId="33" borderId="9" xfId="0" applyFill="1" applyBorder="1" applyAlignment="1">
      <alignment vertical="center"/>
    </xf>
    <xf numFmtId="0" fontId="0" fillId="33" borderId="8" xfId="0" applyFill="1" applyBorder="1" applyAlignment="1">
      <alignment vertical="center"/>
    </xf>
    <xf numFmtId="0" fontId="14" fillId="26" borderId="82" xfId="0" applyFont="1" applyFill="1" applyBorder="1" applyAlignment="1" applyProtection="1">
      <alignment vertical="center"/>
      <protection/>
    </xf>
    <xf numFmtId="0" fontId="0" fillId="26" borderId="76" xfId="0" applyFill="1" applyBorder="1" applyAlignment="1">
      <alignment vertical="center"/>
    </xf>
    <xf numFmtId="0" fontId="1" fillId="26" borderId="2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1" fillId="26" borderId="33" xfId="0" applyFont="1" applyFill="1" applyBorder="1" applyAlignment="1" applyProtection="1">
      <alignment horizontal="center" vertical="center"/>
      <protection locked="0"/>
    </xf>
    <xf numFmtId="0" fontId="1" fillId="26" borderId="75" xfId="0" applyFont="1" applyFill="1" applyBorder="1" applyAlignment="1" applyProtection="1">
      <alignment horizontal="center" vertical="center"/>
      <protection locked="0"/>
    </xf>
    <xf numFmtId="0" fontId="0" fillId="37" borderId="41" xfId="0" applyFill="1" applyBorder="1" applyAlignment="1">
      <alignment vertical="center"/>
    </xf>
    <xf numFmtId="0" fontId="0" fillId="0" borderId="39" xfId="0" applyBorder="1" applyAlignment="1">
      <alignment vertical="center"/>
    </xf>
    <xf numFmtId="0" fontId="12" fillId="33" borderId="30" xfId="0" applyFont="1" applyFill="1" applyBorder="1" applyAlignment="1">
      <alignment vertical="center" wrapText="1"/>
    </xf>
    <xf numFmtId="0" fontId="12" fillId="33" borderId="30" xfId="0" applyFont="1" applyFill="1" applyBorder="1" applyAlignment="1">
      <alignment vertical="center"/>
    </xf>
    <xf numFmtId="0" fontId="12" fillId="33" borderId="75" xfId="0" applyFont="1" applyFill="1" applyBorder="1" applyAlignment="1">
      <alignment vertical="center"/>
    </xf>
    <xf numFmtId="3" fontId="0" fillId="0" borderId="9" xfId="0" applyNumberFormat="1" applyBorder="1" applyAlignment="1" applyProtection="1">
      <alignment horizontal="right" vertical="center" indent="2"/>
      <protection locked="0"/>
    </xf>
    <xf numFmtId="0" fontId="1" fillId="33" borderId="0" xfId="0" applyFont="1" applyFill="1" applyBorder="1" applyAlignment="1">
      <alignment horizontal="center"/>
    </xf>
    <xf numFmtId="0" fontId="0" fillId="0" borderId="76" xfId="0" applyBorder="1" applyAlignment="1">
      <alignment horizontal="left" vertical="center"/>
    </xf>
    <xf numFmtId="0" fontId="12" fillId="37" borderId="76" xfId="0" applyFont="1" applyFill="1" applyBorder="1" applyAlignment="1">
      <alignment horizontal="center" vertical="center" wrapText="1"/>
    </xf>
    <xf numFmtId="0" fontId="0" fillId="0" borderId="81"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43" fillId="33" borderId="76" xfId="0" applyFont="1" applyFill="1" applyBorder="1" applyAlignment="1">
      <alignment horizontal="left"/>
    </xf>
    <xf numFmtId="0" fontId="12" fillId="33" borderId="76" xfId="0" applyFont="1" applyFill="1" applyBorder="1" applyAlignment="1">
      <alignment horizontal="left"/>
    </xf>
    <xf numFmtId="0" fontId="23" fillId="33" borderId="0" xfId="0" applyFont="1" applyFill="1" applyBorder="1" applyAlignment="1">
      <alignment horizontal="left"/>
    </xf>
    <xf numFmtId="0" fontId="23" fillId="33" borderId="0" xfId="0" applyFont="1" applyFill="1" applyBorder="1" applyAlignment="1">
      <alignment horizontal="center"/>
    </xf>
    <xf numFmtId="0" fontId="43" fillId="33" borderId="0" xfId="0" applyFont="1" applyFill="1" applyBorder="1" applyAlignment="1">
      <alignment horizontal="left"/>
    </xf>
    <xf numFmtId="0" fontId="12" fillId="33" borderId="0" xfId="0" applyFont="1" applyFill="1" applyBorder="1" applyAlignment="1">
      <alignment horizontal="left"/>
    </xf>
    <xf numFmtId="0" fontId="1" fillId="33" borderId="47" xfId="0" applyFont="1" applyFill="1" applyBorder="1" applyAlignment="1">
      <alignment horizontal="center"/>
    </xf>
    <xf numFmtId="0" fontId="0" fillId="26" borderId="75" xfId="0" applyFont="1" applyFill="1" applyBorder="1" applyAlignment="1" applyProtection="1">
      <alignment horizontal="center" vertical="center"/>
      <protection locked="0"/>
    </xf>
    <xf numFmtId="0" fontId="14" fillId="26" borderId="26" xfId="0" applyFont="1" applyFill="1" applyBorder="1" applyAlignment="1" applyProtection="1">
      <alignment horizontal="left" vertical="center"/>
      <protection/>
    </xf>
    <xf numFmtId="0" fontId="28" fillId="26" borderId="0" xfId="0" applyFont="1" applyFill="1" applyBorder="1" applyAlignment="1">
      <alignment horizontal="left" vertical="center"/>
    </xf>
    <xf numFmtId="0" fontId="0" fillId="26" borderId="0" xfId="0" applyFill="1" applyBorder="1" applyAlignment="1">
      <alignment vertical="center"/>
    </xf>
    <xf numFmtId="0" fontId="0" fillId="26" borderId="39" xfId="0" applyFill="1" applyBorder="1" applyAlignment="1">
      <alignment vertical="center"/>
    </xf>
    <xf numFmtId="0" fontId="15" fillId="26" borderId="26" xfId="0" applyFont="1" applyFill="1" applyBorder="1" applyAlignment="1" applyProtection="1">
      <alignment horizontal="left" vertical="center"/>
      <protection/>
    </xf>
    <xf numFmtId="0" fontId="6" fillId="26" borderId="15" xfId="0" applyFont="1" applyFill="1" applyBorder="1" applyAlignment="1" applyProtection="1">
      <alignment horizontal="left" vertical="center"/>
      <protection locked="0"/>
    </xf>
    <xf numFmtId="0" fontId="0" fillId="26" borderId="30" xfId="0" applyFont="1" applyFill="1" applyBorder="1" applyAlignment="1" applyProtection="1">
      <alignment horizontal="left" vertical="center"/>
      <protection locked="0"/>
    </xf>
    <xf numFmtId="0" fontId="0" fillId="26" borderId="30" xfId="0" applyFill="1" applyBorder="1" applyAlignment="1" applyProtection="1">
      <alignment vertical="center"/>
      <protection locked="0"/>
    </xf>
    <xf numFmtId="0" fontId="0" fillId="26" borderId="50" xfId="0" applyFill="1" applyBorder="1" applyAlignment="1" applyProtection="1">
      <alignment vertical="center"/>
      <protection locked="0"/>
    </xf>
    <xf numFmtId="0" fontId="15" fillId="26" borderId="12" xfId="0" applyFont="1" applyFill="1" applyBorder="1" applyAlignment="1" applyProtection="1">
      <alignment horizontal="left" vertical="center"/>
      <protection/>
    </xf>
    <xf numFmtId="0" fontId="28" fillId="26" borderId="31" xfId="0" applyFont="1" applyFill="1" applyBorder="1" applyAlignment="1">
      <alignment horizontal="left" vertical="center"/>
    </xf>
    <xf numFmtId="0" fontId="0" fillId="26" borderId="31" xfId="0" applyFill="1" applyBorder="1" applyAlignment="1">
      <alignment vertical="center"/>
    </xf>
    <xf numFmtId="0" fontId="0" fillId="26" borderId="51" xfId="0" applyFill="1" applyBorder="1" applyAlignment="1">
      <alignment vertical="center"/>
    </xf>
    <xf numFmtId="0" fontId="14" fillId="26" borderId="22" xfId="0" applyFont="1" applyFill="1" applyBorder="1" applyAlignment="1" applyProtection="1">
      <alignment horizontal="left" vertical="center"/>
      <protection/>
    </xf>
    <xf numFmtId="0" fontId="28" fillId="26" borderId="32" xfId="0" applyFont="1" applyFill="1" applyBorder="1" applyAlignment="1">
      <alignment horizontal="left" vertical="center"/>
    </xf>
    <xf numFmtId="0" fontId="0" fillId="26" borderId="32" xfId="0" applyFill="1" applyBorder="1" applyAlignment="1">
      <alignment vertical="center"/>
    </xf>
    <xf numFmtId="0" fontId="0" fillId="26" borderId="86" xfId="0" applyFill="1" applyBorder="1" applyAlignment="1">
      <alignment vertical="center"/>
    </xf>
    <xf numFmtId="0" fontId="28" fillId="37" borderId="76" xfId="0" applyFont="1" applyFill="1" applyBorder="1" applyAlignment="1">
      <alignment horizontal="left" vertical="center"/>
    </xf>
    <xf numFmtId="0" fontId="12" fillId="33" borderId="31" xfId="0" applyFont="1" applyFill="1" applyBorder="1" applyAlignment="1">
      <alignment vertical="center" wrapText="1"/>
    </xf>
    <xf numFmtId="0" fontId="12" fillId="33" borderId="31" xfId="0" applyFont="1" applyFill="1" applyBorder="1" applyAlignment="1">
      <alignment vertical="center"/>
    </xf>
    <xf numFmtId="0" fontId="12" fillId="33" borderId="64" xfId="0" applyFont="1" applyFill="1"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0" fillId="33" borderId="10" xfId="0" applyFill="1" applyBorder="1" applyAlignment="1">
      <alignment vertical="center"/>
    </xf>
    <xf numFmtId="0" fontId="0" fillId="33" borderId="16" xfId="0" applyFill="1" applyBorder="1" applyAlignment="1">
      <alignment vertical="center"/>
    </xf>
    <xf numFmtId="0" fontId="0" fillId="33" borderId="78" xfId="0" applyFill="1" applyBorder="1" applyAlignment="1">
      <alignment vertical="center"/>
    </xf>
    <xf numFmtId="0" fontId="0" fillId="33" borderId="32" xfId="0" applyFill="1" applyBorder="1" applyAlignment="1">
      <alignment vertical="center"/>
    </xf>
    <xf numFmtId="0" fontId="0" fillId="33" borderId="86" xfId="0" applyFill="1" applyBorder="1" applyAlignment="1">
      <alignment vertical="center"/>
    </xf>
    <xf numFmtId="0" fontId="0" fillId="0" borderId="54" xfId="0" applyBorder="1" applyAlignment="1">
      <alignment vertical="center"/>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2" fillId="33" borderId="34" xfId="0" applyFont="1" applyFill="1" applyBorder="1" applyAlignment="1">
      <alignment horizontal="center" vertical="center"/>
    </xf>
    <xf numFmtId="0" fontId="12" fillId="33" borderId="43" xfId="0" applyFont="1" applyFill="1" applyBorder="1" applyAlignment="1">
      <alignment horizontal="center" vertical="center"/>
    </xf>
    <xf numFmtId="3" fontId="0" fillId="0" borderId="10" xfId="0" applyNumberFormat="1" applyBorder="1" applyAlignment="1">
      <alignment horizontal="right" vertical="center" indent="2"/>
    </xf>
    <xf numFmtId="0" fontId="12" fillId="33" borderId="29" xfId="0" applyFont="1" applyFill="1" applyBorder="1" applyAlignment="1">
      <alignment vertical="center"/>
    </xf>
    <xf numFmtId="0" fontId="12" fillId="33" borderId="74" xfId="0" applyFont="1" applyFill="1" applyBorder="1" applyAlignment="1">
      <alignment vertical="center"/>
    </xf>
    <xf numFmtId="3" fontId="0" fillId="0" borderId="9" xfId="0" applyNumberFormat="1" applyBorder="1" applyAlignment="1">
      <alignment horizontal="right" vertical="center" indent="2"/>
    </xf>
    <xf numFmtId="14" fontId="0" fillId="26" borderId="33" xfId="0" applyNumberFormat="1" applyFill="1" applyBorder="1" applyAlignment="1" applyProtection="1">
      <alignment horizontal="center" vertical="center"/>
      <protection locked="0"/>
    </xf>
    <xf numFmtId="0" fontId="0" fillId="26" borderId="75" xfId="0" applyFill="1" applyBorder="1" applyAlignment="1" applyProtection="1">
      <alignment horizontal="center" vertical="center"/>
      <protection locked="0"/>
    </xf>
    <xf numFmtId="0" fontId="12" fillId="33" borderId="0" xfId="0" applyFont="1" applyFill="1" applyAlignment="1">
      <alignment vertical="center" wrapText="1"/>
    </xf>
    <xf numFmtId="0" fontId="0" fillId="0" borderId="44" xfId="0" applyBorder="1" applyAlignment="1">
      <alignment vertical="center" wrapText="1"/>
    </xf>
    <xf numFmtId="0" fontId="0" fillId="33" borderId="41"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48" fillId="33" borderId="0" xfId="0" applyFont="1" applyFill="1" applyAlignment="1">
      <alignment horizontal="center" vertical="center"/>
    </xf>
    <xf numFmtId="0" fontId="12" fillId="33" borderId="0" xfId="0" applyFont="1" applyFill="1" applyAlignment="1">
      <alignment wrapText="1"/>
    </xf>
    <xf numFmtId="0" fontId="12" fillId="33" borderId="0" xfId="0" applyFont="1" applyFill="1" applyAlignment="1">
      <alignment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1" fillId="33" borderId="44" xfId="0" applyFont="1" applyFill="1" applyBorder="1" applyAlignment="1">
      <alignment horizontal="right" vertical="center"/>
    </xf>
    <xf numFmtId="0" fontId="0" fillId="26" borderId="33" xfId="0" applyFill="1" applyBorder="1" applyAlignment="1">
      <alignment vertical="center"/>
    </xf>
    <xf numFmtId="0" fontId="0" fillId="26" borderId="30" xfId="0" applyFill="1" applyBorder="1" applyAlignment="1">
      <alignment vertical="center"/>
    </xf>
    <xf numFmtId="0" fontId="0" fillId="26" borderId="75" xfId="0" applyFill="1" applyBorder="1" applyAlignment="1">
      <alignment vertical="center"/>
    </xf>
    <xf numFmtId="0" fontId="12" fillId="33" borderId="78" xfId="0" applyFont="1" applyFill="1" applyBorder="1" applyAlignment="1">
      <alignment horizontal="center"/>
    </xf>
    <xf numFmtId="0" fontId="0" fillId="0" borderId="32" xfId="0" applyBorder="1" applyAlignment="1">
      <alignment horizontal="center"/>
    </xf>
    <xf numFmtId="0" fontId="0" fillId="0" borderId="79"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0" xfId="0" applyBorder="1" applyAlignment="1">
      <alignment horizontal="center"/>
    </xf>
    <xf numFmtId="0" fontId="12" fillId="33" borderId="0" xfId="0" applyFont="1" applyFill="1" applyBorder="1" applyAlignment="1">
      <alignment horizontal="center"/>
    </xf>
    <xf numFmtId="167" fontId="37" fillId="26"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26"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26" borderId="0" xfId="0" applyFont="1" applyFill="1" applyAlignment="1">
      <alignment horizontal="center" vertical="center"/>
    </xf>
    <xf numFmtId="0" fontId="60" fillId="26" borderId="0" xfId="0" applyFont="1" applyFill="1" applyAlignment="1">
      <alignment horizontal="center" vertical="center"/>
    </xf>
    <xf numFmtId="0" fontId="19" fillId="26" borderId="0" xfId="0" applyFont="1" applyFill="1" applyAlignment="1">
      <alignment horizontal="left" vertical="center"/>
    </xf>
    <xf numFmtId="0" fontId="0" fillId="0" borderId="0" xfId="0" applyAlignment="1">
      <alignment horizontal="left" vertical="center"/>
    </xf>
    <xf numFmtId="0" fontId="6" fillId="26" borderId="0" xfId="0" applyFont="1" applyFill="1" applyAlignment="1">
      <alignment vertical="center"/>
    </xf>
    <xf numFmtId="0" fontId="6" fillId="26" borderId="47" xfId="0" applyFont="1" applyFill="1" applyBorder="1" applyAlignment="1">
      <alignment vertical="center"/>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Date" xfId="37"/>
    <cellStyle name="Fixed" xfId="38"/>
    <cellStyle name="Hyperlink" xfId="39"/>
    <cellStyle name="Chybně" xfId="40"/>
    <cellStyle name="Kontrolní buňka" xfId="41"/>
    <cellStyle name="Currency" xfId="42"/>
    <cellStyle name="Nadpis 1" xfId="43"/>
    <cellStyle name="Nadpis 2" xfId="44"/>
    <cellStyle name="Nadpis 3" xfId="45"/>
    <cellStyle name="Nadpis 4" xfId="46"/>
    <cellStyle name="Název" xfId="47"/>
    <cellStyle name="Neutrální"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6"/>
  <sheetViews>
    <sheetView tabSelected="1" zoomScalePageLayoutView="0" workbookViewId="0" topLeftCell="A1">
      <selection activeCell="A11" sqref="A11:K11"/>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53"/>
      <c r="B1" s="153"/>
      <c r="C1" s="153"/>
      <c r="D1" s="153"/>
      <c r="E1" s="153"/>
      <c r="F1" s="153"/>
      <c r="G1" s="153"/>
      <c r="H1" s="153"/>
      <c r="I1" s="153"/>
      <c r="J1" s="153"/>
      <c r="K1" s="153"/>
      <c r="M1" s="339" t="s">
        <v>435</v>
      </c>
    </row>
    <row r="2" spans="1:13" ht="12.75" customHeight="1">
      <c r="A2" s="153"/>
      <c r="B2" s="153"/>
      <c r="C2" s="153"/>
      <c r="D2" s="153"/>
      <c r="E2" s="153"/>
      <c r="F2" s="153"/>
      <c r="G2" s="153"/>
      <c r="H2" s="153"/>
      <c r="I2" s="153"/>
      <c r="J2" s="153"/>
      <c r="K2" s="153"/>
      <c r="M2" s="339"/>
    </row>
    <row r="3" spans="1:13" ht="12.75" customHeight="1">
      <c r="A3" s="153"/>
      <c r="B3" s="153"/>
      <c r="C3" s="153"/>
      <c r="D3" s="153"/>
      <c r="E3" s="153"/>
      <c r="F3" s="153"/>
      <c r="G3" s="153"/>
      <c r="H3" s="153"/>
      <c r="I3" s="153"/>
      <c r="J3" s="153"/>
      <c r="K3" s="153"/>
      <c r="M3" s="339"/>
    </row>
    <row r="4" spans="1:13" ht="12.75">
      <c r="A4" s="153"/>
      <c r="B4" s="153"/>
      <c r="C4" s="153"/>
      <c r="D4" s="153"/>
      <c r="E4" s="153"/>
      <c r="F4" s="153"/>
      <c r="G4" s="153"/>
      <c r="H4" s="153"/>
      <c r="I4" s="153"/>
      <c r="J4" s="153"/>
      <c r="K4" s="153"/>
      <c r="M4" s="189" t="s">
        <v>436</v>
      </c>
    </row>
    <row r="5" spans="1:13" ht="12.75" customHeight="1">
      <c r="A5" s="153"/>
      <c r="B5" s="153"/>
      <c r="C5" s="153"/>
      <c r="D5" s="153"/>
      <c r="E5" s="153"/>
      <c r="F5" s="153"/>
      <c r="G5" s="153"/>
      <c r="H5" s="153"/>
      <c r="I5" s="153"/>
      <c r="J5" s="153"/>
      <c r="K5" s="153"/>
      <c r="M5" s="338" t="s">
        <v>330</v>
      </c>
    </row>
    <row r="6" spans="1:13" ht="12.75">
      <c r="A6" s="153"/>
      <c r="B6" s="153"/>
      <c r="C6" s="153"/>
      <c r="D6" s="153"/>
      <c r="E6" s="153"/>
      <c r="F6" s="153"/>
      <c r="G6" s="153"/>
      <c r="H6" s="153"/>
      <c r="I6" s="153"/>
      <c r="J6" s="153"/>
      <c r="K6" s="153"/>
      <c r="M6" s="338"/>
    </row>
    <row r="7" spans="1:13" ht="12.75">
      <c r="A7" s="153"/>
      <c r="B7" s="153"/>
      <c r="C7" s="153"/>
      <c r="D7" s="153"/>
      <c r="E7" s="153"/>
      <c r="F7" s="153"/>
      <c r="G7" s="153"/>
      <c r="H7" s="153"/>
      <c r="I7" s="153"/>
      <c r="J7" s="153"/>
      <c r="K7" s="153"/>
      <c r="M7" s="338"/>
    </row>
    <row r="8" spans="1:13" ht="12.75">
      <c r="A8" s="153"/>
      <c r="B8" s="153"/>
      <c r="C8" s="153"/>
      <c r="D8" s="153"/>
      <c r="E8" s="153"/>
      <c r="F8" s="153"/>
      <c r="G8" s="153"/>
      <c r="H8" s="153"/>
      <c r="I8" s="153"/>
      <c r="J8" s="153"/>
      <c r="K8" s="153"/>
      <c r="M8" s="338"/>
    </row>
    <row r="9" spans="1:13" ht="12.75">
      <c r="A9" s="153"/>
      <c r="B9" s="153"/>
      <c r="C9" s="153"/>
      <c r="D9" s="153"/>
      <c r="E9" s="153"/>
      <c r="F9" s="153"/>
      <c r="G9" s="153"/>
      <c r="H9" s="153"/>
      <c r="I9" s="153"/>
      <c r="J9" s="153"/>
      <c r="K9" s="153"/>
      <c r="M9" s="338"/>
    </row>
    <row r="10" spans="1:13" ht="12.75">
      <c r="A10" s="153"/>
      <c r="B10" s="153"/>
      <c r="C10" s="153"/>
      <c r="D10" s="153"/>
      <c r="E10" s="153"/>
      <c r="F10" s="153"/>
      <c r="G10" s="153"/>
      <c r="H10" s="153"/>
      <c r="I10" s="153"/>
      <c r="J10" s="153"/>
      <c r="K10" s="153"/>
      <c r="M10" s="338"/>
    </row>
    <row r="11" spans="1:13" ht="60" customHeight="1">
      <c r="A11" s="335" t="s">
        <v>106</v>
      </c>
      <c r="B11" s="335"/>
      <c r="C11" s="335"/>
      <c r="D11" s="335"/>
      <c r="E11" s="335"/>
      <c r="F11" s="335"/>
      <c r="G11" s="335"/>
      <c r="H11" s="335"/>
      <c r="I11" s="335"/>
      <c r="J11" s="335"/>
      <c r="K11" s="335"/>
      <c r="M11" s="189" t="s">
        <v>437</v>
      </c>
    </row>
    <row r="12" spans="1:13" ht="18" customHeight="1">
      <c r="A12" s="336" t="s">
        <v>334</v>
      </c>
      <c r="B12" s="336"/>
      <c r="C12" s="336"/>
      <c r="D12" s="336"/>
      <c r="E12" s="336"/>
      <c r="F12" s="336"/>
      <c r="G12" s="336"/>
      <c r="H12" s="336"/>
      <c r="I12" s="336"/>
      <c r="J12" s="336"/>
      <c r="K12" s="336"/>
      <c r="M12" s="338" t="s">
        <v>438</v>
      </c>
    </row>
    <row r="13" spans="1:13" ht="18" customHeight="1">
      <c r="A13" s="336" t="s">
        <v>335</v>
      </c>
      <c r="B13" s="336"/>
      <c r="C13" s="336"/>
      <c r="D13" s="336"/>
      <c r="E13" s="336"/>
      <c r="F13" s="336"/>
      <c r="G13" s="336"/>
      <c r="H13" s="336"/>
      <c r="I13" s="336"/>
      <c r="J13" s="336"/>
      <c r="K13" s="336"/>
      <c r="M13" s="340"/>
    </row>
    <row r="14" spans="1:13" ht="18">
      <c r="A14" s="337" t="s">
        <v>51</v>
      </c>
      <c r="B14" s="337"/>
      <c r="C14" s="337"/>
      <c r="D14" s="337"/>
      <c r="E14" s="337"/>
      <c r="F14" s="337"/>
      <c r="G14" s="337"/>
      <c r="H14" s="337"/>
      <c r="I14" s="337"/>
      <c r="J14" s="337"/>
      <c r="K14" s="337"/>
      <c r="M14" s="340"/>
    </row>
    <row r="15" spans="1:13" ht="36" customHeight="1">
      <c r="A15" s="330"/>
      <c r="B15" s="331"/>
      <c r="C15" s="331"/>
      <c r="D15" s="331"/>
      <c r="E15" s="331"/>
      <c r="F15" s="331"/>
      <c r="G15" s="331"/>
      <c r="H15" s="331"/>
      <c r="I15" s="331"/>
      <c r="J15" s="331"/>
      <c r="K15" s="331"/>
      <c r="M15" s="189" t="s">
        <v>439</v>
      </c>
    </row>
    <row r="16" spans="1:13" ht="30.75" customHeight="1">
      <c r="A16" s="333" t="s">
        <v>52</v>
      </c>
      <c r="B16" s="334"/>
      <c r="C16" s="334"/>
      <c r="D16" s="334"/>
      <c r="E16" s="334"/>
      <c r="F16" s="334"/>
      <c r="G16" s="334"/>
      <c r="H16" s="334"/>
      <c r="I16" s="334"/>
      <c r="J16" s="334"/>
      <c r="K16" s="334"/>
      <c r="M16" s="338" t="s">
        <v>333</v>
      </c>
    </row>
    <row r="17" spans="1:13" ht="24.75" customHeight="1">
      <c r="A17" s="332" t="s">
        <v>53</v>
      </c>
      <c r="B17" s="332"/>
      <c r="C17" s="332"/>
      <c r="D17" s="332"/>
      <c r="E17" s="332"/>
      <c r="F17" s="332"/>
      <c r="G17" s="332"/>
      <c r="H17" s="332"/>
      <c r="I17" s="332"/>
      <c r="J17" s="332"/>
      <c r="K17" s="332"/>
      <c r="M17" s="338"/>
    </row>
    <row r="18" spans="1:13" ht="24.75" customHeight="1">
      <c r="A18" s="332" t="s">
        <v>54</v>
      </c>
      <c r="B18" s="332"/>
      <c r="C18" s="332"/>
      <c r="D18" s="332"/>
      <c r="E18" s="332"/>
      <c r="F18" s="332"/>
      <c r="G18" s="332"/>
      <c r="H18" s="332"/>
      <c r="I18" s="332"/>
      <c r="J18" s="332"/>
      <c r="K18" s="332"/>
      <c r="M18" s="338"/>
    </row>
    <row r="19" spans="1:13" ht="24.75" customHeight="1">
      <c r="A19" s="332" t="s">
        <v>55</v>
      </c>
      <c r="B19" s="332"/>
      <c r="C19" s="332"/>
      <c r="D19" s="332"/>
      <c r="E19" s="332"/>
      <c r="F19" s="332"/>
      <c r="G19" s="332"/>
      <c r="H19" s="332"/>
      <c r="I19" s="332"/>
      <c r="J19" s="332"/>
      <c r="K19" s="332"/>
      <c r="M19" s="189" t="s">
        <v>553</v>
      </c>
    </row>
    <row r="20" spans="1:13" ht="24.75" customHeight="1">
      <c r="A20" s="332" t="s">
        <v>56</v>
      </c>
      <c r="B20" s="332"/>
      <c r="C20" s="332"/>
      <c r="D20" s="332"/>
      <c r="E20" s="332"/>
      <c r="F20" s="332"/>
      <c r="G20" s="332"/>
      <c r="H20" s="332"/>
      <c r="I20" s="332"/>
      <c r="J20" s="332"/>
      <c r="K20" s="332"/>
      <c r="M20" s="338" t="s">
        <v>400</v>
      </c>
    </row>
    <row r="21" spans="1:13" ht="24.75" customHeight="1">
      <c r="A21" s="332" t="s">
        <v>57</v>
      </c>
      <c r="B21" s="332"/>
      <c r="C21" s="332"/>
      <c r="D21" s="332"/>
      <c r="E21" s="332"/>
      <c r="F21" s="332"/>
      <c r="G21" s="332"/>
      <c r="H21" s="332"/>
      <c r="I21" s="332"/>
      <c r="J21" s="332"/>
      <c r="K21" s="332"/>
      <c r="M21" s="338"/>
    </row>
    <row r="22" spans="1:13" ht="24.75" customHeight="1">
      <c r="A22" s="153"/>
      <c r="B22" s="153"/>
      <c r="C22" s="153"/>
      <c r="D22" s="153"/>
      <c r="E22" s="153"/>
      <c r="F22" s="153"/>
      <c r="G22" s="153"/>
      <c r="H22" s="153"/>
      <c r="I22" s="153"/>
      <c r="J22" s="153"/>
      <c r="K22" s="153"/>
      <c r="M22" s="338"/>
    </row>
    <row r="23" spans="1:13" ht="45" customHeight="1">
      <c r="A23" s="327" t="s">
        <v>58</v>
      </c>
      <c r="B23" s="327"/>
      <c r="C23" s="327"/>
      <c r="D23" s="327"/>
      <c r="E23" s="327"/>
      <c r="F23" s="327"/>
      <c r="G23" s="327"/>
      <c r="H23" s="327"/>
      <c r="I23" s="327"/>
      <c r="J23" s="327"/>
      <c r="K23" s="327"/>
      <c r="M23" s="189" t="s">
        <v>401</v>
      </c>
    </row>
    <row r="24" spans="1:13" ht="18" customHeight="1">
      <c r="A24" s="327"/>
      <c r="B24" s="327"/>
      <c r="C24" s="327"/>
      <c r="D24" s="327"/>
      <c r="E24" s="327"/>
      <c r="F24" s="327"/>
      <c r="G24" s="327"/>
      <c r="H24" s="327"/>
      <c r="I24" s="327"/>
      <c r="J24" s="327"/>
      <c r="K24" s="327"/>
      <c r="M24" s="338" t="s">
        <v>402</v>
      </c>
    </row>
    <row r="25" spans="1:13" ht="18">
      <c r="A25" s="327"/>
      <c r="B25" s="327"/>
      <c r="C25" s="327"/>
      <c r="D25" s="327"/>
      <c r="E25" s="327"/>
      <c r="F25" s="327"/>
      <c r="G25" s="327"/>
      <c r="H25" s="327"/>
      <c r="I25" s="327"/>
      <c r="J25" s="327"/>
      <c r="K25" s="327"/>
      <c r="M25" s="338"/>
    </row>
    <row r="26" spans="1:13" ht="29.25" customHeight="1">
      <c r="A26" s="327" t="s">
        <v>59</v>
      </c>
      <c r="B26" s="327"/>
      <c r="C26" s="327"/>
      <c r="D26" s="327"/>
      <c r="E26" s="327"/>
      <c r="F26" s="327"/>
      <c r="G26" s="327"/>
      <c r="H26" s="327"/>
      <c r="I26" s="327"/>
      <c r="J26" s="327"/>
      <c r="K26" s="327"/>
      <c r="M26" s="338"/>
    </row>
    <row r="27" spans="1:13" ht="45" customHeight="1">
      <c r="A27" s="329"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27" s="329"/>
      <c r="C27" s="329"/>
      <c r="D27" s="329"/>
      <c r="E27" s="329"/>
      <c r="F27" s="329"/>
      <c r="G27" s="329"/>
      <c r="H27" s="329"/>
      <c r="I27" s="329"/>
      <c r="J27" s="329"/>
      <c r="K27" s="329"/>
      <c r="M27" s="190" t="s">
        <v>440</v>
      </c>
    </row>
    <row r="28" spans="1:13" ht="12.75" customHeight="1">
      <c r="A28" s="327"/>
      <c r="B28" s="327"/>
      <c r="C28" s="327"/>
      <c r="D28" s="327"/>
      <c r="E28" s="327"/>
      <c r="F28" s="327"/>
      <c r="G28" s="327"/>
      <c r="H28" s="327"/>
      <c r="I28" s="327"/>
      <c r="J28" s="327"/>
      <c r="K28" s="327"/>
      <c r="M28" s="338" t="s">
        <v>465</v>
      </c>
    </row>
    <row r="29" spans="1:13" ht="12.75" customHeight="1">
      <c r="A29" s="327"/>
      <c r="B29" s="327"/>
      <c r="C29" s="327"/>
      <c r="D29" s="327"/>
      <c r="E29" s="327"/>
      <c r="F29" s="327"/>
      <c r="G29" s="327"/>
      <c r="H29" s="327"/>
      <c r="I29" s="327"/>
      <c r="J29" s="327"/>
      <c r="K29" s="327"/>
      <c r="M29" s="338"/>
    </row>
    <row r="30" spans="1:13" ht="39.75" customHeight="1">
      <c r="A30" s="328" t="s">
        <v>73</v>
      </c>
      <c r="B30" s="328"/>
      <c r="C30" s="328"/>
      <c r="D30" s="328"/>
      <c r="E30" s="328"/>
      <c r="F30" s="328"/>
      <c r="G30" s="328"/>
      <c r="H30" s="328"/>
      <c r="I30" s="328"/>
      <c r="J30" s="328"/>
      <c r="K30" s="328"/>
      <c r="M30" s="338"/>
    </row>
    <row r="31" spans="1:13" ht="12.75" customHeight="1">
      <c r="A31" s="327"/>
      <c r="B31" s="327"/>
      <c r="C31" s="327"/>
      <c r="D31" s="327"/>
      <c r="E31" s="327"/>
      <c r="F31" s="327"/>
      <c r="G31" s="327"/>
      <c r="H31" s="327"/>
      <c r="I31" s="327"/>
      <c r="J31" s="327"/>
      <c r="K31" s="327"/>
      <c r="M31" s="338"/>
    </row>
    <row r="32" spans="1:13" ht="12.75" customHeight="1">
      <c r="A32" s="327"/>
      <c r="B32" s="327"/>
      <c r="C32" s="327"/>
      <c r="D32" s="327"/>
      <c r="E32" s="327"/>
      <c r="F32" s="327"/>
      <c r="G32" s="327"/>
      <c r="H32" s="327"/>
      <c r="I32" s="327"/>
      <c r="J32" s="327"/>
      <c r="K32" s="327"/>
      <c r="M32" s="338"/>
    </row>
    <row r="33" spans="1:13" ht="12.75" customHeight="1">
      <c r="A33" s="327"/>
      <c r="B33" s="327"/>
      <c r="C33" s="327"/>
      <c r="D33" s="327"/>
      <c r="E33" s="327"/>
      <c r="F33" s="327"/>
      <c r="G33" s="327"/>
      <c r="H33" s="327"/>
      <c r="I33" s="327"/>
      <c r="J33" s="327"/>
      <c r="K33" s="327"/>
      <c r="M33" s="338"/>
    </row>
    <row r="34" spans="1:13" ht="12.75" customHeight="1">
      <c r="A34" s="327"/>
      <c r="B34" s="327"/>
      <c r="C34" s="327"/>
      <c r="D34" s="327"/>
      <c r="E34" s="327"/>
      <c r="F34" s="327"/>
      <c r="G34" s="327"/>
      <c r="H34" s="327"/>
      <c r="I34" s="327"/>
      <c r="J34" s="327"/>
      <c r="K34" s="327"/>
      <c r="M34" s="338"/>
    </row>
    <row r="35" spans="1:13" ht="12.75" customHeight="1">
      <c r="A35" s="327"/>
      <c r="B35" s="327"/>
      <c r="C35" s="327"/>
      <c r="D35" s="327"/>
      <c r="E35" s="327"/>
      <c r="F35" s="327"/>
      <c r="G35" s="327"/>
      <c r="H35" s="327"/>
      <c r="I35" s="327"/>
      <c r="J35" s="327"/>
      <c r="K35" s="327"/>
      <c r="M35" s="338"/>
    </row>
    <row r="36" spans="1:13" ht="12.75" customHeight="1">
      <c r="A36" s="327"/>
      <c r="B36" s="327"/>
      <c r="C36" s="327"/>
      <c r="D36" s="327"/>
      <c r="E36" s="327"/>
      <c r="F36" s="327"/>
      <c r="G36" s="327"/>
      <c r="H36" s="327"/>
      <c r="I36" s="327"/>
      <c r="J36" s="327"/>
      <c r="K36" s="327"/>
      <c r="M36" s="338"/>
    </row>
    <row r="37" spans="1:13" ht="12.75" customHeight="1">
      <c r="A37" s="327"/>
      <c r="B37" s="327"/>
      <c r="C37" s="327"/>
      <c r="D37" s="327"/>
      <c r="E37" s="327"/>
      <c r="F37" s="327"/>
      <c r="G37" s="327"/>
      <c r="H37" s="327"/>
      <c r="I37" s="327"/>
      <c r="J37" s="327"/>
      <c r="K37" s="327"/>
      <c r="M37" s="338"/>
    </row>
    <row r="38" spans="1:13" ht="12.75">
      <c r="A38" s="3"/>
      <c r="B38" s="3"/>
      <c r="C38" s="3"/>
      <c r="D38" s="3"/>
      <c r="E38" s="3"/>
      <c r="F38" s="3"/>
      <c r="G38" s="3"/>
      <c r="H38" s="3"/>
      <c r="I38" s="3"/>
      <c r="J38" s="3"/>
      <c r="K38" s="3"/>
      <c r="M38" s="338"/>
    </row>
    <row r="39" spans="1:13" ht="12.75">
      <c r="A39" s="3"/>
      <c r="B39" s="3"/>
      <c r="C39" s="3"/>
      <c r="D39" s="3"/>
      <c r="E39" s="3"/>
      <c r="F39" s="3"/>
      <c r="G39" s="3"/>
      <c r="H39" s="3"/>
      <c r="I39" s="3"/>
      <c r="J39" s="3"/>
      <c r="K39" s="3"/>
      <c r="M39" s="338"/>
    </row>
    <row r="40" spans="1:13" ht="12.75">
      <c r="A40" s="3"/>
      <c r="B40" s="3"/>
      <c r="C40" s="3"/>
      <c r="D40" s="3"/>
      <c r="E40" s="3"/>
      <c r="F40" s="3"/>
      <c r="G40" s="3"/>
      <c r="H40" s="3"/>
      <c r="I40" s="3"/>
      <c r="J40" s="3"/>
      <c r="K40" s="3"/>
      <c r="M40" s="338"/>
    </row>
    <row r="41" spans="1:13" ht="12.75">
      <c r="A41" s="3"/>
      <c r="B41" s="3"/>
      <c r="C41" s="3"/>
      <c r="D41" s="3"/>
      <c r="E41" s="3"/>
      <c r="F41" s="3"/>
      <c r="G41" s="3"/>
      <c r="H41" s="3"/>
      <c r="I41" s="3"/>
      <c r="J41" s="3"/>
      <c r="K41" s="3"/>
      <c r="M41" s="338"/>
    </row>
    <row r="42" spans="1:13" ht="12.75">
      <c r="A42" s="3"/>
      <c r="B42" s="3"/>
      <c r="C42" s="3"/>
      <c r="D42" s="3"/>
      <c r="E42" s="3"/>
      <c r="F42" s="3"/>
      <c r="G42" s="3"/>
      <c r="H42" s="3"/>
      <c r="I42" s="3"/>
      <c r="J42" s="3"/>
      <c r="K42" s="3"/>
      <c r="M42" s="338"/>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hidden="1">
      <c r="A95" s="309">
        <v>1</v>
      </c>
    </row>
    <row r="96" s="3" customFormat="1" ht="12.75" hidden="1">
      <c r="A96" s="309" t="s">
        <v>552</v>
      </c>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sheetData>
  <sheetProtection password="EF65" sheet="1"/>
  <mergeCells count="33">
    <mergeCell ref="M28:M42"/>
    <mergeCell ref="M1:M3"/>
    <mergeCell ref="M5:M10"/>
    <mergeCell ref="M20:M22"/>
    <mergeCell ref="M24:M26"/>
    <mergeCell ref="M16:M18"/>
    <mergeCell ref="M12:M14"/>
    <mergeCell ref="A18:K18"/>
    <mergeCell ref="A19:K19"/>
    <mergeCell ref="A11:K11"/>
    <mergeCell ref="A12:K12"/>
    <mergeCell ref="A13:K13"/>
    <mergeCell ref="A14:K14"/>
    <mergeCell ref="A26:K26"/>
    <mergeCell ref="A25:K25"/>
    <mergeCell ref="A24:K24"/>
    <mergeCell ref="A27:K27"/>
    <mergeCell ref="A15:K15"/>
    <mergeCell ref="A20:K20"/>
    <mergeCell ref="A21:K21"/>
    <mergeCell ref="A23:K23"/>
    <mergeCell ref="A16:K16"/>
    <mergeCell ref="A17:K17"/>
    <mergeCell ref="A37:K37"/>
    <mergeCell ref="A29:K29"/>
    <mergeCell ref="A28:K28"/>
    <mergeCell ref="A33:K33"/>
    <mergeCell ref="A34:K34"/>
    <mergeCell ref="A35:K35"/>
    <mergeCell ref="A36:K36"/>
    <mergeCell ref="A31:K31"/>
    <mergeCell ref="A32:K32"/>
    <mergeCell ref="A30:K30"/>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28"/>
  <sheetViews>
    <sheetView zoomScalePageLayoutView="0" workbookViewId="0" topLeftCell="A4">
      <selection activeCell="G12" sqref="G12:H12"/>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884" t="s">
        <v>28</v>
      </c>
      <c r="B1" s="885"/>
      <c r="C1" s="885"/>
      <c r="D1" s="885"/>
      <c r="E1" s="885"/>
      <c r="F1" s="885"/>
      <c r="G1" s="987" t="s">
        <v>200</v>
      </c>
      <c r="H1" s="385"/>
      <c r="I1" s="892">
        <f>DAP1!A9</f>
      </c>
      <c r="J1" s="641"/>
    </row>
    <row r="2" spans="1:10" ht="24" customHeight="1">
      <c r="A2" s="894" t="s">
        <v>376</v>
      </c>
      <c r="B2" s="894"/>
      <c r="C2" s="894"/>
      <c r="D2" s="894"/>
      <c r="E2" s="894"/>
      <c r="F2" s="894"/>
      <c r="G2" s="340"/>
      <c r="H2" s="935"/>
      <c r="I2" s="935"/>
      <c r="J2" s="935"/>
    </row>
    <row r="3" spans="1:10" ht="36" customHeight="1">
      <c r="A3" s="873" t="s">
        <v>532</v>
      </c>
      <c r="B3" s="874"/>
      <c r="C3" s="874"/>
      <c r="D3" s="874"/>
      <c r="E3" s="874"/>
      <c r="F3" s="874"/>
      <c r="G3" s="874"/>
      <c r="H3" s="874"/>
      <c r="I3" s="874"/>
      <c r="J3" s="874"/>
    </row>
    <row r="4" spans="1:10" ht="30" customHeight="1">
      <c r="A4" s="976" t="s">
        <v>390</v>
      </c>
      <c r="B4" s="977"/>
      <c r="C4" s="977"/>
      <c r="D4" s="977"/>
      <c r="E4" s="977"/>
      <c r="F4" s="977"/>
      <c r="G4" s="977"/>
      <c r="H4" s="977"/>
      <c r="I4" s="977"/>
      <c r="J4" s="977"/>
    </row>
    <row r="5" spans="1:10" ht="18" customHeight="1">
      <c r="A5" s="888" t="s">
        <v>391</v>
      </c>
      <c r="B5" s="889"/>
      <c r="C5" s="889"/>
      <c r="D5" s="889"/>
      <c r="E5" s="889"/>
      <c r="F5" s="889"/>
      <c r="G5" s="889"/>
      <c r="H5" s="889"/>
      <c r="I5" s="889"/>
      <c r="J5" s="889"/>
    </row>
    <row r="6" spans="1:10" ht="18" customHeight="1" thickBot="1">
      <c r="A6" s="953" t="s">
        <v>140</v>
      </c>
      <c r="B6" s="954"/>
      <c r="C6" s="954"/>
      <c r="D6" s="954"/>
      <c r="E6" s="954"/>
      <c r="F6" s="954"/>
      <c r="G6" s="954"/>
      <c r="H6" s="954"/>
      <c r="I6" s="954"/>
      <c r="J6" s="954"/>
    </row>
    <row r="7" spans="1:59" s="150" customFormat="1" ht="24" customHeight="1" thickBot="1">
      <c r="A7" s="963" t="s">
        <v>135</v>
      </c>
      <c r="B7" s="964"/>
      <c r="C7" s="964"/>
      <c r="D7" s="177"/>
      <c r="E7" s="178"/>
      <c r="F7" s="985" t="s">
        <v>403</v>
      </c>
      <c r="G7" s="986"/>
      <c r="H7" s="986"/>
      <c r="I7" s="986"/>
      <c r="J7" s="177"/>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row>
    <row r="8" spans="1:10" ht="12" customHeight="1" thickBot="1">
      <c r="A8" s="974"/>
      <c r="B8" s="975"/>
      <c r="C8" s="975"/>
      <c r="D8" s="975"/>
      <c r="E8" s="975"/>
      <c r="F8" s="975"/>
      <c r="G8" s="975"/>
      <c r="H8" s="975"/>
      <c r="I8" s="975"/>
      <c r="J8" s="975"/>
    </row>
    <row r="9" spans="1:10" ht="18" customHeight="1">
      <c r="A9" s="969"/>
      <c r="B9" s="970"/>
      <c r="C9" s="970"/>
      <c r="D9" s="970"/>
      <c r="E9" s="970"/>
      <c r="F9" s="971"/>
      <c r="G9" s="604" t="s">
        <v>515</v>
      </c>
      <c r="H9" s="981"/>
      <c r="I9" s="604" t="s">
        <v>524</v>
      </c>
      <c r="J9" s="982"/>
    </row>
    <row r="10" spans="1:10" ht="21" customHeight="1">
      <c r="A10" s="20">
        <v>201</v>
      </c>
      <c r="B10" s="561" t="s">
        <v>122</v>
      </c>
      <c r="C10" s="561"/>
      <c r="D10" s="561"/>
      <c r="E10" s="561"/>
      <c r="F10" s="601"/>
      <c r="G10" s="520">
        <v>0</v>
      </c>
      <c r="H10" s="973"/>
      <c r="I10" s="961"/>
      <c r="J10" s="962"/>
    </row>
    <row r="11" spans="1:10" ht="21" customHeight="1">
      <c r="A11" s="20" t="s">
        <v>392</v>
      </c>
      <c r="B11" s="561" t="s">
        <v>393</v>
      </c>
      <c r="C11" s="561"/>
      <c r="D11" s="561"/>
      <c r="E11" s="561"/>
      <c r="F11" s="601"/>
      <c r="G11" s="520">
        <f>+G10</f>
        <v>0</v>
      </c>
      <c r="H11" s="973"/>
      <c r="I11" s="961"/>
      <c r="J11" s="962"/>
    </row>
    <row r="12" spans="1:10" ht="21" customHeight="1">
      <c r="A12" s="20">
        <v>202</v>
      </c>
      <c r="B12" s="561" t="s">
        <v>123</v>
      </c>
      <c r="C12" s="561"/>
      <c r="D12" s="561"/>
      <c r="E12" s="561"/>
      <c r="F12" s="601"/>
      <c r="G12" s="520">
        <f>+MIN(600000,ROUND(G10*0.3,0))</f>
        <v>0</v>
      </c>
      <c r="H12" s="973"/>
      <c r="I12" s="961"/>
      <c r="J12" s="962"/>
    </row>
    <row r="13" spans="1:10" ht="27.75" customHeight="1">
      <c r="A13" s="20">
        <v>203</v>
      </c>
      <c r="B13" s="502" t="s">
        <v>404</v>
      </c>
      <c r="C13" s="502"/>
      <c r="D13" s="502"/>
      <c r="E13" s="502"/>
      <c r="F13" s="611"/>
      <c r="G13" s="517">
        <f>+G10-G12</f>
        <v>0</v>
      </c>
      <c r="H13" s="968"/>
      <c r="I13" s="961"/>
      <c r="J13" s="962"/>
    </row>
    <row r="14" spans="1:10" ht="36" customHeight="1">
      <c r="A14" s="20">
        <v>204</v>
      </c>
      <c r="B14" s="502" t="s">
        <v>292</v>
      </c>
      <c r="C14" s="502"/>
      <c r="D14" s="502"/>
      <c r="E14" s="502"/>
      <c r="F14" s="611"/>
      <c r="G14" s="520">
        <v>0</v>
      </c>
      <c r="H14" s="973"/>
      <c r="I14" s="961"/>
      <c r="J14" s="962"/>
    </row>
    <row r="15" spans="1:10" ht="36" customHeight="1">
      <c r="A15" s="20">
        <v>205</v>
      </c>
      <c r="B15" s="502" t="s">
        <v>293</v>
      </c>
      <c r="C15" s="502"/>
      <c r="D15" s="502"/>
      <c r="E15" s="502"/>
      <c r="F15" s="611"/>
      <c r="G15" s="520">
        <v>0</v>
      </c>
      <c r="H15" s="973"/>
      <c r="I15" s="961"/>
      <c r="J15" s="962"/>
    </row>
    <row r="16" spans="1:10" ht="27.75" customHeight="1" thickBot="1">
      <c r="A16" s="19">
        <v>206</v>
      </c>
      <c r="B16" s="529" t="s">
        <v>478</v>
      </c>
      <c r="C16" s="529"/>
      <c r="D16" s="529"/>
      <c r="E16" s="529"/>
      <c r="F16" s="997"/>
      <c r="G16" s="526">
        <f>IF(G10&gt;800000,T("LIMIT"),+G13+G14-G15)</f>
        <v>0</v>
      </c>
      <c r="H16" s="998"/>
      <c r="I16" s="988"/>
      <c r="J16" s="989"/>
    </row>
    <row r="17" spans="1:10" ht="7.5" customHeight="1" thickBot="1">
      <c r="A17" s="888"/>
      <c r="B17" s="889"/>
      <c r="C17" s="889"/>
      <c r="D17" s="889"/>
      <c r="E17" s="889"/>
      <c r="F17" s="889"/>
      <c r="G17" s="889"/>
      <c r="H17" s="889"/>
      <c r="I17" s="889"/>
      <c r="J17" s="889"/>
    </row>
    <row r="18" spans="1:10" ht="24" customHeight="1" thickBot="1">
      <c r="A18" s="959" t="s">
        <v>136</v>
      </c>
      <c r="B18" s="960"/>
      <c r="C18" s="965">
        <v>0</v>
      </c>
      <c r="D18" s="966"/>
      <c r="E18" s="972"/>
      <c r="F18" s="1003" t="s">
        <v>137</v>
      </c>
      <c r="G18" s="960"/>
      <c r="H18" s="965">
        <v>0</v>
      </c>
      <c r="I18" s="966"/>
      <c r="J18" s="967"/>
    </row>
    <row r="19" spans="1:10" ht="12" customHeight="1">
      <c r="A19" s="888"/>
      <c r="B19" s="889"/>
      <c r="C19" s="889"/>
      <c r="D19" s="889"/>
      <c r="E19" s="889"/>
      <c r="F19" s="889"/>
      <c r="G19" s="889"/>
      <c r="H19" s="889"/>
      <c r="I19" s="889"/>
      <c r="J19" s="889"/>
    </row>
    <row r="20" spans="1:10" ht="15.75" customHeight="1">
      <c r="A20" s="888" t="s">
        <v>154</v>
      </c>
      <c r="B20" s="889"/>
      <c r="C20" s="889"/>
      <c r="D20" s="889"/>
      <c r="E20" s="889"/>
      <c r="F20" s="889"/>
      <c r="G20" s="889"/>
      <c r="H20" s="889"/>
      <c r="I20" s="889"/>
      <c r="J20" s="889"/>
    </row>
    <row r="21" spans="1:10" ht="15.75" customHeight="1" thickBot="1">
      <c r="A21" s="953" t="s">
        <v>124</v>
      </c>
      <c r="B21" s="954"/>
      <c r="C21" s="954"/>
      <c r="D21" s="954"/>
      <c r="E21" s="954"/>
      <c r="F21" s="954"/>
      <c r="G21" s="954"/>
      <c r="H21" s="954"/>
      <c r="I21" s="954"/>
      <c r="J21" s="954"/>
    </row>
    <row r="22" spans="1:10" ht="24" customHeight="1">
      <c r="A22" s="1021" t="s">
        <v>518</v>
      </c>
      <c r="B22" s="572"/>
      <c r="C22" s="944"/>
      <c r="D22" s="991" t="s">
        <v>512</v>
      </c>
      <c r="E22" s="992"/>
      <c r="F22" s="991" t="s">
        <v>513</v>
      </c>
      <c r="G22" s="992"/>
      <c r="H22" s="995" t="s">
        <v>155</v>
      </c>
      <c r="I22" s="996"/>
      <c r="J22" s="130" t="s">
        <v>418</v>
      </c>
    </row>
    <row r="23" spans="1:10" ht="12.75">
      <c r="A23" s="1022">
        <v>1</v>
      </c>
      <c r="B23" s="421"/>
      <c r="C23" s="562"/>
      <c r="D23" s="993">
        <v>2</v>
      </c>
      <c r="E23" s="994"/>
      <c r="F23" s="993">
        <v>3</v>
      </c>
      <c r="G23" s="994"/>
      <c r="H23" s="993">
        <v>4</v>
      </c>
      <c r="I23" s="1006"/>
      <c r="J23" s="8">
        <v>5</v>
      </c>
    </row>
    <row r="24" spans="1:10" ht="21" customHeight="1">
      <c r="A24" s="20">
        <v>1</v>
      </c>
      <c r="B24" s="1018"/>
      <c r="C24" s="470"/>
      <c r="D24" s="955">
        <v>0</v>
      </c>
      <c r="E24" s="956"/>
      <c r="F24" s="955">
        <v>0</v>
      </c>
      <c r="G24" s="956"/>
      <c r="H24" s="957">
        <f>+MAX(0,D24-F24)</f>
        <v>0</v>
      </c>
      <c r="I24" s="958"/>
      <c r="J24" s="110"/>
    </row>
    <row r="25" spans="1:10" ht="21" customHeight="1">
      <c r="A25" s="20">
        <v>2</v>
      </c>
      <c r="B25" s="1018"/>
      <c r="C25" s="470"/>
      <c r="D25" s="955">
        <v>0</v>
      </c>
      <c r="E25" s="956"/>
      <c r="F25" s="955">
        <v>0</v>
      </c>
      <c r="G25" s="956"/>
      <c r="H25" s="957">
        <f>+MAX(0,D25-F25)</f>
        <v>0</v>
      </c>
      <c r="I25" s="958"/>
      <c r="J25" s="110"/>
    </row>
    <row r="26" spans="1:10" ht="21" customHeight="1">
      <c r="A26" s="20">
        <v>3</v>
      </c>
      <c r="B26" s="1018"/>
      <c r="C26" s="470"/>
      <c r="D26" s="955">
        <v>0</v>
      </c>
      <c r="E26" s="956"/>
      <c r="F26" s="955">
        <v>0</v>
      </c>
      <c r="G26" s="956"/>
      <c r="H26" s="957">
        <f>+MAX(0,D26-F26)</f>
        <v>0</v>
      </c>
      <c r="I26" s="958"/>
      <c r="J26" s="110"/>
    </row>
    <row r="27" spans="1:10" ht="21" customHeight="1">
      <c r="A27" s="20">
        <v>4</v>
      </c>
      <c r="B27" s="1018"/>
      <c r="C27" s="470"/>
      <c r="D27" s="955">
        <v>0</v>
      </c>
      <c r="E27" s="956"/>
      <c r="F27" s="955">
        <v>0</v>
      </c>
      <c r="G27" s="956"/>
      <c r="H27" s="957">
        <f>+MAX(0,D27-F27)</f>
        <v>0</v>
      </c>
      <c r="I27" s="958"/>
      <c r="J27" s="110"/>
    </row>
    <row r="28" spans="1:10" ht="21" customHeight="1" thickBot="1">
      <c r="A28" s="1023" t="s">
        <v>474</v>
      </c>
      <c r="B28" s="495"/>
      <c r="C28" s="578"/>
      <c r="D28" s="1019"/>
      <c r="E28" s="1020"/>
      <c r="F28" s="1019"/>
      <c r="G28" s="1020"/>
      <c r="H28" s="1008">
        <f>SUM(H24:H27)</f>
        <v>0</v>
      </c>
      <c r="I28" s="1009"/>
      <c r="J28" s="21" t="s">
        <v>505</v>
      </c>
    </row>
    <row r="29" spans="1:10" ht="4.5" customHeight="1" thickBot="1">
      <c r="A29" s="1001"/>
      <c r="B29" s="382"/>
      <c r="C29" s="382"/>
      <c r="D29" s="382"/>
      <c r="E29" s="382"/>
      <c r="F29" s="382"/>
      <c r="G29" s="382"/>
      <c r="H29" s="382"/>
      <c r="I29" s="382"/>
      <c r="J29" s="382"/>
    </row>
    <row r="30" spans="1:10" ht="24" customHeight="1" thickBot="1">
      <c r="A30" s="1010" t="s">
        <v>394</v>
      </c>
      <c r="B30" s="1011"/>
      <c r="C30" s="1012"/>
      <c r="D30" s="1013"/>
      <c r="E30" s="1014"/>
      <c r="F30" s="1015"/>
      <c r="G30" s="1015"/>
      <c r="H30" s="1015"/>
      <c r="I30" s="1015"/>
      <c r="J30" s="1015"/>
    </row>
    <row r="31" spans="1:10" ht="4.5" customHeight="1" thickBot="1">
      <c r="A31" s="1007"/>
      <c r="B31" s="458"/>
      <c r="C31" s="458"/>
      <c r="D31" s="458"/>
      <c r="E31" s="458"/>
      <c r="F31" s="458"/>
      <c r="G31" s="458"/>
      <c r="H31" s="458"/>
      <c r="I31" s="458"/>
      <c r="J31" s="458"/>
    </row>
    <row r="32" spans="1:10" ht="15.75" customHeight="1">
      <c r="A32" s="943"/>
      <c r="B32" s="553"/>
      <c r="C32" s="553"/>
      <c r="D32" s="553"/>
      <c r="E32" s="553"/>
      <c r="F32" s="1002"/>
      <c r="G32" s="1004" t="s">
        <v>515</v>
      </c>
      <c r="H32" s="1005"/>
      <c r="I32" s="1004" t="s">
        <v>524</v>
      </c>
      <c r="J32" s="1024"/>
    </row>
    <row r="33" spans="1:10" ht="21" customHeight="1">
      <c r="A33" s="20">
        <v>207</v>
      </c>
      <c r="B33" s="831" t="s">
        <v>244</v>
      </c>
      <c r="C33" s="831"/>
      <c r="D33" s="831"/>
      <c r="E33" s="831"/>
      <c r="F33" s="832"/>
      <c r="G33" s="857">
        <f>+SUM(D24:E27)</f>
        <v>0</v>
      </c>
      <c r="H33" s="519"/>
      <c r="I33" s="990"/>
      <c r="J33" s="574"/>
    </row>
    <row r="34" spans="1:10" ht="21" customHeight="1">
      <c r="A34" s="20">
        <v>208</v>
      </c>
      <c r="B34" s="831" t="s">
        <v>156</v>
      </c>
      <c r="C34" s="831"/>
      <c r="D34" s="831"/>
      <c r="E34" s="831"/>
      <c r="F34" s="832"/>
      <c r="G34" s="857">
        <f>+G33-H28</f>
        <v>0</v>
      </c>
      <c r="H34" s="519"/>
      <c r="I34" s="990"/>
      <c r="J34" s="574"/>
    </row>
    <row r="35" spans="1:59" s="97" customFormat="1" ht="21" customHeight="1" thickBot="1">
      <c r="A35" s="19">
        <v>209</v>
      </c>
      <c r="B35" s="1016" t="s">
        <v>479</v>
      </c>
      <c r="C35" s="1016"/>
      <c r="D35" s="1016"/>
      <c r="E35" s="1016"/>
      <c r="F35" s="1017"/>
      <c r="G35" s="999">
        <f>IF(G33&gt;800000,T("LIMIT"),+G33-G34)</f>
        <v>0</v>
      </c>
      <c r="H35" s="528"/>
      <c r="I35" s="1000"/>
      <c r="J35" s="58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row>
    <row r="36" spans="1:10" ht="10.5" customHeight="1">
      <c r="A36" s="978" t="s">
        <v>405</v>
      </c>
      <c r="B36" s="895"/>
      <c r="C36" s="895"/>
      <c r="D36" s="895"/>
      <c r="E36" s="895"/>
      <c r="F36" s="895"/>
      <c r="G36" s="895"/>
      <c r="H36" s="895"/>
      <c r="I36" s="895"/>
      <c r="J36" s="895"/>
    </row>
    <row r="37" spans="1:10" ht="30" customHeight="1">
      <c r="A37" s="979" t="s">
        <v>396</v>
      </c>
      <c r="B37" s="980"/>
      <c r="C37" s="980"/>
      <c r="D37" s="980"/>
      <c r="E37" s="980"/>
      <c r="F37" s="980"/>
      <c r="G37" s="980"/>
      <c r="H37" s="980"/>
      <c r="I37" s="980"/>
      <c r="J37" s="980"/>
    </row>
    <row r="38" spans="1:10" ht="12.75" customHeight="1">
      <c r="A38" s="983" t="str">
        <f>+DAP1!A46</f>
        <v>Formulář zpracovala ASPEKT HM, daňová, účetní a auditorská kancelář, www.danovapriznani.cz, business.center.cz</v>
      </c>
      <c r="B38" s="984"/>
      <c r="C38" s="984"/>
      <c r="D38" s="984"/>
      <c r="E38" s="984"/>
      <c r="F38" s="984"/>
      <c r="G38" s="984"/>
      <c r="H38" s="984"/>
      <c r="I38" s="984"/>
      <c r="J38" s="984"/>
    </row>
    <row r="39" spans="1:10" ht="12.75" customHeight="1">
      <c r="A39" s="864" t="s">
        <v>395</v>
      </c>
      <c r="B39" s="864"/>
      <c r="C39" s="864"/>
      <c r="D39" s="864"/>
      <c r="E39" s="864"/>
      <c r="F39" s="864"/>
      <c r="G39" s="864"/>
      <c r="H39" s="864"/>
      <c r="I39" s="864"/>
      <c r="J39" s="864"/>
    </row>
    <row r="40" spans="1:10" ht="12" customHeight="1">
      <c r="A40" s="862" t="s">
        <v>167</v>
      </c>
      <c r="B40" s="862"/>
      <c r="C40" s="862"/>
      <c r="D40" s="862"/>
      <c r="E40" s="862"/>
      <c r="F40" s="862"/>
      <c r="G40" s="862"/>
      <c r="H40" s="340"/>
      <c r="I40" s="340"/>
      <c r="J40" s="340"/>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pans="1:10" ht="12.75">
      <c r="A113" s="83"/>
      <c r="B113" s="83"/>
      <c r="C113" s="83"/>
      <c r="D113" s="83"/>
      <c r="E113" s="83"/>
      <c r="F113" s="83"/>
      <c r="G113" s="83"/>
      <c r="H113" s="83"/>
      <c r="I113" s="83"/>
      <c r="J113" s="83"/>
    </row>
    <row r="114" spans="1:10" ht="12.75">
      <c r="A114" s="83"/>
      <c r="B114" s="83"/>
      <c r="C114" s="83"/>
      <c r="D114" s="83"/>
      <c r="E114" s="83"/>
      <c r="F114" s="83"/>
      <c r="G114" s="83"/>
      <c r="H114" s="83"/>
      <c r="I114" s="83"/>
      <c r="J114" s="83"/>
    </row>
    <row r="115" spans="1:10" ht="12.75">
      <c r="A115" s="83"/>
      <c r="B115" s="83"/>
      <c r="C115" s="83"/>
      <c r="D115" s="83"/>
      <c r="E115" s="83"/>
      <c r="F115" s="83"/>
      <c r="G115" s="83"/>
      <c r="H115" s="83"/>
      <c r="I115" s="83"/>
      <c r="J115" s="83"/>
    </row>
    <row r="116" spans="1:10" ht="12.75">
      <c r="A116" s="83"/>
      <c r="B116" s="83"/>
      <c r="C116" s="83"/>
      <c r="D116" s="83"/>
      <c r="E116" s="83"/>
      <c r="F116" s="83"/>
      <c r="G116" s="83"/>
      <c r="H116" s="83"/>
      <c r="I116" s="83"/>
      <c r="J116" s="83"/>
    </row>
    <row r="117" spans="1:10" ht="12.75">
      <c r="A117" s="83"/>
      <c r="B117" s="83"/>
      <c r="C117" s="83"/>
      <c r="D117" s="83"/>
      <c r="E117" s="83"/>
      <c r="F117" s="83"/>
      <c r="G117" s="83"/>
      <c r="H117" s="83"/>
      <c r="I117" s="83"/>
      <c r="J117" s="83"/>
    </row>
    <row r="118" spans="1:10" ht="12.75">
      <c r="A118" s="83"/>
      <c r="B118" s="83"/>
      <c r="C118" s="83"/>
      <c r="D118" s="83"/>
      <c r="E118" s="83"/>
      <c r="F118" s="83"/>
      <c r="G118" s="83"/>
      <c r="H118" s="83"/>
      <c r="I118" s="83"/>
      <c r="J118" s="83"/>
    </row>
    <row r="119" spans="1:10" ht="12.75">
      <c r="A119" s="83"/>
      <c r="B119" s="83"/>
      <c r="C119" s="83"/>
      <c r="D119" s="83"/>
      <c r="E119" s="83"/>
      <c r="F119" s="83"/>
      <c r="G119" s="83"/>
      <c r="H119" s="83"/>
      <c r="I119" s="83"/>
      <c r="J119" s="83"/>
    </row>
    <row r="120" spans="1:10" ht="12.75">
      <c r="A120" s="83"/>
      <c r="B120" s="83"/>
      <c r="C120" s="83"/>
      <c r="D120" s="83"/>
      <c r="E120" s="83"/>
      <c r="F120" s="83"/>
      <c r="G120" s="83"/>
      <c r="H120" s="83"/>
      <c r="I120" s="83"/>
      <c r="J120" s="83"/>
    </row>
    <row r="121" spans="1:10" ht="12.75">
      <c r="A121" s="83"/>
      <c r="B121" s="83"/>
      <c r="C121" s="83"/>
      <c r="D121" s="83"/>
      <c r="E121" s="83"/>
      <c r="F121" s="83"/>
      <c r="G121" s="83"/>
      <c r="H121" s="83"/>
      <c r="I121" s="83"/>
      <c r="J121" s="83"/>
    </row>
    <row r="122" spans="1:10" ht="12.75">
      <c r="A122" s="83"/>
      <c r="B122" s="83"/>
      <c r="C122" s="83"/>
      <c r="D122" s="83"/>
      <c r="E122" s="83"/>
      <c r="F122" s="83"/>
      <c r="G122" s="83"/>
      <c r="H122" s="83"/>
      <c r="I122" s="83"/>
      <c r="J122" s="83"/>
    </row>
    <row r="123" spans="1:10" ht="12.75">
      <c r="A123" s="83"/>
      <c r="B123" s="83"/>
      <c r="C123" s="83"/>
      <c r="D123" s="83"/>
      <c r="E123" s="83"/>
      <c r="F123" s="83"/>
      <c r="G123" s="83"/>
      <c r="H123" s="83"/>
      <c r="I123" s="83"/>
      <c r="J123" s="83"/>
    </row>
    <row r="124" spans="1:10" ht="12.75">
      <c r="A124" s="83"/>
      <c r="B124" s="83"/>
      <c r="C124" s="83"/>
      <c r="D124" s="83"/>
      <c r="E124" s="83"/>
      <c r="F124" s="83"/>
      <c r="G124" s="83"/>
      <c r="H124" s="83"/>
      <c r="I124" s="83"/>
      <c r="J124" s="83"/>
    </row>
    <row r="125" spans="1:10" ht="12.75">
      <c r="A125" s="83"/>
      <c r="B125" s="83"/>
      <c r="C125" s="83"/>
      <c r="D125" s="83"/>
      <c r="E125" s="83"/>
      <c r="F125" s="83"/>
      <c r="G125" s="83"/>
      <c r="H125" s="83"/>
      <c r="I125" s="83"/>
      <c r="J125" s="83"/>
    </row>
    <row r="126" spans="1:10" ht="12.75">
      <c r="A126" s="83"/>
      <c r="B126" s="83"/>
      <c r="C126" s="83"/>
      <c r="D126" s="83"/>
      <c r="E126" s="83"/>
      <c r="F126" s="83"/>
      <c r="G126" s="83"/>
      <c r="H126" s="83"/>
      <c r="I126" s="83"/>
      <c r="J126" s="83"/>
    </row>
    <row r="127" spans="1:10" ht="12.75">
      <c r="A127" s="83"/>
      <c r="B127" s="83"/>
      <c r="C127" s="83"/>
      <c r="D127" s="83"/>
      <c r="E127" s="83"/>
      <c r="F127" s="83"/>
      <c r="G127" s="83"/>
      <c r="H127" s="83"/>
      <c r="I127" s="83"/>
      <c r="J127" s="83"/>
    </row>
    <row r="128" spans="1:10" ht="12.75">
      <c r="A128" s="83"/>
      <c r="B128" s="83"/>
      <c r="C128" s="83"/>
      <c r="D128" s="83"/>
      <c r="E128" s="83"/>
      <c r="F128" s="83"/>
      <c r="G128" s="83"/>
      <c r="H128" s="83"/>
      <c r="I128" s="83"/>
      <c r="J128" s="83"/>
    </row>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sheetData>
  <sheetProtection password="EF65" sheet="1" objects="1" scenarios="1"/>
  <mergeCells count="94">
    <mergeCell ref="A39:J39"/>
    <mergeCell ref="A22:C22"/>
    <mergeCell ref="A23:C23"/>
    <mergeCell ref="D22:E22"/>
    <mergeCell ref="D23:E23"/>
    <mergeCell ref="A28:C28"/>
    <mergeCell ref="F27:G27"/>
    <mergeCell ref="I32:J32"/>
    <mergeCell ref="B24:C24"/>
    <mergeCell ref="B25:C25"/>
    <mergeCell ref="C30:D30"/>
    <mergeCell ref="E30:J30"/>
    <mergeCell ref="F26:G26"/>
    <mergeCell ref="B35:F35"/>
    <mergeCell ref="H26:I26"/>
    <mergeCell ref="H27:I27"/>
    <mergeCell ref="B26:C26"/>
    <mergeCell ref="B27:C27"/>
    <mergeCell ref="F28:G28"/>
    <mergeCell ref="D28:E28"/>
    <mergeCell ref="B34:F34"/>
    <mergeCell ref="G34:H34"/>
    <mergeCell ref="G32:H32"/>
    <mergeCell ref="H23:I23"/>
    <mergeCell ref="A31:J31"/>
    <mergeCell ref="D26:E26"/>
    <mergeCell ref="D27:E27"/>
    <mergeCell ref="H28:I28"/>
    <mergeCell ref="D25:E25"/>
    <mergeCell ref="A30:B30"/>
    <mergeCell ref="I15:J15"/>
    <mergeCell ref="G16:H16"/>
    <mergeCell ref="G35:H35"/>
    <mergeCell ref="I35:J35"/>
    <mergeCell ref="A29:J29"/>
    <mergeCell ref="B33:F33"/>
    <mergeCell ref="A32:F32"/>
    <mergeCell ref="F18:G18"/>
    <mergeCell ref="G33:H33"/>
    <mergeCell ref="I33:J33"/>
    <mergeCell ref="G14:H14"/>
    <mergeCell ref="I14:J14"/>
    <mergeCell ref="F22:G22"/>
    <mergeCell ref="F23:G23"/>
    <mergeCell ref="H24:I24"/>
    <mergeCell ref="H22:I22"/>
    <mergeCell ref="B15:F15"/>
    <mergeCell ref="B16:F16"/>
    <mergeCell ref="A17:J17"/>
    <mergeCell ref="G15:H15"/>
    <mergeCell ref="B11:F11"/>
    <mergeCell ref="G11:H11"/>
    <mergeCell ref="I16:J16"/>
    <mergeCell ref="I34:J34"/>
    <mergeCell ref="B10:F10"/>
    <mergeCell ref="B12:F12"/>
    <mergeCell ref="B13:F13"/>
    <mergeCell ref="B14:F14"/>
    <mergeCell ref="G10:H10"/>
    <mergeCell ref="I10:J10"/>
    <mergeCell ref="I1:J1"/>
    <mergeCell ref="G1:H1"/>
    <mergeCell ref="A1:F1"/>
    <mergeCell ref="A2:G2"/>
    <mergeCell ref="H2:J2"/>
    <mergeCell ref="A3:J3"/>
    <mergeCell ref="A40:J40"/>
    <mergeCell ref="A4:J4"/>
    <mergeCell ref="A36:J36"/>
    <mergeCell ref="A37:J37"/>
    <mergeCell ref="G9:H9"/>
    <mergeCell ref="I9:J9"/>
    <mergeCell ref="A38:J38"/>
    <mergeCell ref="F7:I7"/>
    <mergeCell ref="A5:J5"/>
    <mergeCell ref="A6:J6"/>
    <mergeCell ref="I11:J11"/>
    <mergeCell ref="A7:C7"/>
    <mergeCell ref="H18:J18"/>
    <mergeCell ref="I12:J12"/>
    <mergeCell ref="G13:H13"/>
    <mergeCell ref="I13:J13"/>
    <mergeCell ref="A9:F9"/>
    <mergeCell ref="C18:E18"/>
    <mergeCell ref="G12:H12"/>
    <mergeCell ref="A8:J8"/>
    <mergeCell ref="A19:J19"/>
    <mergeCell ref="A20:J20"/>
    <mergeCell ref="A21:J21"/>
    <mergeCell ref="D24:E24"/>
    <mergeCell ref="H25:I25"/>
    <mergeCell ref="A18:B18"/>
    <mergeCell ref="F24:G24"/>
    <mergeCell ref="F25:G2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884" t="s">
        <v>417</v>
      </c>
      <c r="B1" s="340"/>
      <c r="C1" s="340"/>
      <c r="D1" s="987" t="s">
        <v>514</v>
      </c>
      <c r="E1" s="1028"/>
      <c r="F1" s="850"/>
      <c r="G1" s="187">
        <f>+2Př!I1</f>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94" t="s">
        <v>397</v>
      </c>
      <c r="B2" s="894"/>
      <c r="C2" s="894"/>
      <c r="D2" s="894"/>
      <c r="E2" s="894"/>
      <c r="F2" s="894"/>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873" t="s">
        <v>532</v>
      </c>
      <c r="B3" s="399"/>
      <c r="C3" s="399"/>
      <c r="D3" s="399"/>
      <c r="E3" s="399"/>
      <c r="F3" s="399"/>
      <c r="G3" s="399"/>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24" customHeight="1">
      <c r="A4" s="1029" t="s">
        <v>72</v>
      </c>
      <c r="B4" s="977"/>
      <c r="C4" s="977"/>
      <c r="D4" s="977"/>
      <c r="E4" s="977"/>
      <c r="F4" s="977"/>
      <c r="G4" s="977"/>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24" customHeight="1">
      <c r="A5" s="1044" t="s">
        <v>544</v>
      </c>
      <c r="B5" s="1045"/>
      <c r="C5" s="1045"/>
      <c r="D5" s="1045"/>
      <c r="E5" s="1045"/>
      <c r="F5" s="1045"/>
      <c r="G5" s="1045"/>
    </row>
    <row r="6" spans="1:7" ht="36" customHeight="1">
      <c r="A6" s="1038" t="s">
        <v>411</v>
      </c>
      <c r="B6" s="384"/>
      <c r="C6" s="384"/>
      <c r="D6" s="384"/>
      <c r="E6" s="384"/>
      <c r="F6" s="384"/>
      <c r="G6" s="384"/>
    </row>
    <row r="7" spans="1:7" ht="15" customHeight="1">
      <c r="A7" s="1038" t="s">
        <v>113</v>
      </c>
      <c r="B7" s="688"/>
      <c r="C7" s="152"/>
      <c r="D7" s="1046"/>
      <c r="E7" s="384"/>
      <c r="F7" s="384"/>
      <c r="G7" s="384"/>
    </row>
    <row r="8" spans="1:7" ht="7.5" customHeight="1" thickBot="1">
      <c r="A8" s="1047"/>
      <c r="B8" s="1048"/>
      <c r="C8" s="1048"/>
      <c r="D8" s="1048"/>
      <c r="E8" s="1048"/>
      <c r="F8" s="1048"/>
      <c r="G8" s="1048"/>
    </row>
    <row r="9" spans="1:7" ht="15" customHeight="1">
      <c r="A9" s="1039"/>
      <c r="B9" s="382"/>
      <c r="C9" s="382"/>
      <c r="D9" s="382"/>
      <c r="E9" s="1040"/>
      <c r="F9" s="1042" t="s">
        <v>121</v>
      </c>
      <c r="G9" s="1043"/>
    </row>
    <row r="10" spans="1:7" ht="15" customHeight="1">
      <c r="A10" s="1041"/>
      <c r="B10" s="429"/>
      <c r="C10" s="429"/>
      <c r="D10" s="429"/>
      <c r="E10" s="430"/>
      <c r="F10" s="85" t="s">
        <v>515</v>
      </c>
      <c r="G10" s="96" t="s">
        <v>524</v>
      </c>
    </row>
    <row r="11" spans="1:7" ht="24" customHeight="1">
      <c r="A11" s="49">
        <v>321</v>
      </c>
      <c r="B11" s="1030" t="s">
        <v>114</v>
      </c>
      <c r="C11" s="1030"/>
      <c r="D11" s="1030"/>
      <c r="E11" s="1031"/>
      <c r="F11" s="119">
        <v>0</v>
      </c>
      <c r="G11" s="74"/>
    </row>
    <row r="12" spans="1:7" ht="24" customHeight="1">
      <c r="A12" s="49">
        <v>322</v>
      </c>
      <c r="B12" s="1030" t="s">
        <v>115</v>
      </c>
      <c r="C12" s="1030"/>
      <c r="D12" s="1030"/>
      <c r="E12" s="1031"/>
      <c r="F12" s="119">
        <v>0</v>
      </c>
      <c r="G12" s="74"/>
    </row>
    <row r="13" spans="1:7" ht="24" customHeight="1">
      <c r="A13" s="49">
        <v>323</v>
      </c>
      <c r="B13" s="1030" t="s">
        <v>473</v>
      </c>
      <c r="C13" s="1030"/>
      <c r="D13" s="1030"/>
      <c r="E13" s="1031"/>
      <c r="F13" s="119">
        <v>0</v>
      </c>
      <c r="G13" s="74"/>
    </row>
    <row r="14" spans="1:7" ht="24" customHeight="1">
      <c r="A14" s="49">
        <v>324</v>
      </c>
      <c r="B14" s="1030" t="s">
        <v>431</v>
      </c>
      <c r="C14" s="1030"/>
      <c r="D14" s="1030"/>
      <c r="E14" s="1031"/>
      <c r="F14" s="287">
        <f>ROUND(+IF(+IF(IF(DAP2!E18=0,0,(F11-F12)/DAP2!E18)&lt;0,0,IF(DAP2!E18=0,0,(F11-F12)/DAP2!E18))&gt;1,1,+IF(IF(DAP2!E18=0,0,(F11-F12)/DAP2!E18)&lt;0,0,IF(DAP2!E18=0,0,(F11-F12)/DAP2!E18))),4)</f>
        <v>0</v>
      </c>
      <c r="G14" s="74"/>
    </row>
    <row r="15" spans="1:7" ht="24" customHeight="1">
      <c r="A15" s="49">
        <v>325</v>
      </c>
      <c r="B15" s="1030" t="s">
        <v>412</v>
      </c>
      <c r="C15" s="1030"/>
      <c r="D15" s="1030"/>
      <c r="E15" s="1031"/>
      <c r="F15" s="310">
        <f>ROUND((+DAP2!F37+DAP2!F40)*3Př!F14,2)</f>
        <v>0</v>
      </c>
      <c r="G15" s="74"/>
    </row>
    <row r="16" spans="1:7" ht="24" customHeight="1" thickBot="1">
      <c r="A16" s="51">
        <v>326</v>
      </c>
      <c r="B16" s="1034" t="s">
        <v>507</v>
      </c>
      <c r="C16" s="1034"/>
      <c r="D16" s="1034"/>
      <c r="E16" s="1035"/>
      <c r="F16" s="311">
        <f>+MIN(F13,F15)</f>
        <v>0</v>
      </c>
      <c r="G16" s="94"/>
    </row>
    <row r="17" spans="1:7" ht="24" customHeight="1" thickBot="1">
      <c r="A17" s="90">
        <v>327</v>
      </c>
      <c r="B17" s="1026" t="s">
        <v>508</v>
      </c>
      <c r="C17" s="1026"/>
      <c r="D17" s="1026"/>
      <c r="E17" s="1027"/>
      <c r="F17" s="312">
        <f>+F13-F16</f>
        <v>0</v>
      </c>
      <c r="G17" s="95"/>
    </row>
    <row r="18" spans="1:7" ht="24" customHeight="1" thickBot="1">
      <c r="A18" s="90">
        <v>328</v>
      </c>
      <c r="B18" s="1026" t="s">
        <v>77</v>
      </c>
      <c r="C18" s="1026"/>
      <c r="D18" s="1026"/>
      <c r="E18" s="1027"/>
      <c r="F18" s="313">
        <f>+F16+3Př_a!F17</f>
        <v>0</v>
      </c>
      <c r="G18" s="95"/>
    </row>
    <row r="19" spans="1:7" ht="24" customHeight="1" thickBot="1">
      <c r="A19" s="90">
        <v>329</v>
      </c>
      <c r="B19" s="1026" t="s">
        <v>78</v>
      </c>
      <c r="C19" s="1026"/>
      <c r="D19" s="1026"/>
      <c r="E19" s="1027"/>
      <c r="F19" s="313">
        <f>+F17+3Př_a!F18</f>
        <v>0</v>
      </c>
      <c r="G19" s="95"/>
    </row>
    <row r="20" spans="1:7" ht="24" customHeight="1" thickBot="1">
      <c r="A20" s="1038"/>
      <c r="B20" s="384"/>
      <c r="C20" s="384"/>
      <c r="D20" s="384"/>
      <c r="E20" s="384"/>
      <c r="F20" s="384"/>
      <c r="G20" s="384"/>
    </row>
    <row r="21" spans="1:7" ht="24" customHeight="1" thickBot="1">
      <c r="A21" s="90">
        <v>330</v>
      </c>
      <c r="B21" s="1025" t="s">
        <v>398</v>
      </c>
      <c r="C21" s="1026"/>
      <c r="D21" s="1026"/>
      <c r="E21" s="1027"/>
      <c r="F21" s="312">
        <f>+IF(F11&gt;0,DAP2!F37+DAP2!F40-F18,0)</f>
        <v>0</v>
      </c>
      <c r="G21" s="95"/>
    </row>
    <row r="22" spans="1:7" ht="300" customHeight="1">
      <c r="A22" s="563"/>
      <c r="B22" s="581"/>
      <c r="C22" s="581"/>
      <c r="D22" s="581"/>
      <c r="E22" s="581"/>
      <c r="F22" s="581"/>
      <c r="G22" s="581"/>
    </row>
    <row r="23" spans="1:7" ht="15.75" customHeight="1">
      <c r="A23" s="1037" t="str">
        <f>+DAP1!A46</f>
        <v>Formulář zpracovala ASPEKT HM, daňová, účetní a auditorská kancelář, www.danovapriznani.cz, business.center.cz</v>
      </c>
      <c r="B23" s="1037"/>
      <c r="C23" s="1037"/>
      <c r="D23" s="1037"/>
      <c r="E23" s="1037"/>
      <c r="F23" s="1037"/>
      <c r="G23" s="1037"/>
    </row>
    <row r="24" spans="1:60" s="180" customFormat="1" ht="12" customHeight="1">
      <c r="A24" s="1036" t="s">
        <v>413</v>
      </c>
      <c r="B24" s="1036"/>
      <c r="C24" s="1036"/>
      <c r="D24" s="1036"/>
      <c r="E24" s="1036"/>
      <c r="F24" s="1036"/>
      <c r="G24" s="1036"/>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row>
    <row r="25" spans="1:7" ht="12.75">
      <c r="A25" s="1032" t="s">
        <v>167</v>
      </c>
      <c r="B25" s="1032"/>
      <c r="C25" s="1032"/>
      <c r="D25" s="1032"/>
      <c r="E25" s="1033"/>
      <c r="F25" s="1033"/>
      <c r="G25" s="103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A9:E10"/>
    <mergeCell ref="F9:G9"/>
    <mergeCell ref="A5:G5"/>
    <mergeCell ref="A6:G6"/>
    <mergeCell ref="A7:B7"/>
    <mergeCell ref="D7:G7"/>
    <mergeCell ref="A8:G8"/>
    <mergeCell ref="A25:G25"/>
    <mergeCell ref="B12:E12"/>
    <mergeCell ref="B13:E13"/>
    <mergeCell ref="B15:E15"/>
    <mergeCell ref="B16:E16"/>
    <mergeCell ref="A24:G24"/>
    <mergeCell ref="B14:E14"/>
    <mergeCell ref="A23:G23"/>
    <mergeCell ref="A22:G22"/>
    <mergeCell ref="A20:G20"/>
    <mergeCell ref="B21:E21"/>
    <mergeCell ref="B17:E17"/>
    <mergeCell ref="B18:E18"/>
    <mergeCell ref="B19:E19"/>
    <mergeCell ref="A1:C1"/>
    <mergeCell ref="A2:F2"/>
    <mergeCell ref="D1:F1"/>
    <mergeCell ref="A3:G3"/>
    <mergeCell ref="A4:G4"/>
    <mergeCell ref="B11:E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7" sqref="F17"/>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884"/>
      <c r="B1" s="340"/>
      <c r="C1" s="340"/>
      <c r="D1" s="987" t="s">
        <v>9</v>
      </c>
      <c r="E1" s="1028"/>
      <c r="F1" s="850"/>
      <c r="G1" s="279">
        <v>1</v>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94"/>
      <c r="B2" s="894"/>
      <c r="C2" s="894"/>
      <c r="D2" s="894"/>
      <c r="E2" s="894"/>
      <c r="F2" s="894"/>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55" t="s">
        <v>10</v>
      </c>
      <c r="B3" s="1056"/>
      <c r="C3" s="1056"/>
      <c r="D3" s="1056"/>
      <c r="E3" s="1056"/>
      <c r="F3" s="1056"/>
      <c r="G3" s="1056"/>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18" customHeight="1">
      <c r="A4" s="1049" t="s">
        <v>11</v>
      </c>
      <c r="B4" s="1050"/>
      <c r="C4" s="1050"/>
      <c r="D4" s="1050"/>
      <c r="E4" s="1050"/>
      <c r="F4" s="1050"/>
      <c r="G4" s="1050"/>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18" customHeight="1">
      <c r="A5" s="1051" t="s">
        <v>294</v>
      </c>
      <c r="B5" s="1052"/>
      <c r="C5" s="1052"/>
      <c r="D5" s="1052"/>
      <c r="E5" s="1052"/>
      <c r="F5" s="1052"/>
      <c r="G5" s="1052"/>
    </row>
    <row r="6" spans="1:7" ht="18" customHeight="1">
      <c r="A6" s="1053" t="s">
        <v>430</v>
      </c>
      <c r="B6" s="1054"/>
      <c r="C6" s="1054"/>
      <c r="D6" s="1054"/>
      <c r="E6" s="1054"/>
      <c r="F6" s="1054"/>
      <c r="G6" s="1054"/>
    </row>
    <row r="7" spans="1:7" ht="18" customHeight="1">
      <c r="A7" s="1057"/>
      <c r="B7" s="1058"/>
      <c r="C7" s="1058"/>
      <c r="D7" s="1058"/>
      <c r="E7" s="1058"/>
      <c r="F7" s="1058"/>
      <c r="G7" s="1058"/>
    </row>
    <row r="8" spans="1:7" ht="24" customHeight="1">
      <c r="A8" s="1038" t="s">
        <v>113</v>
      </c>
      <c r="B8" s="688"/>
      <c r="C8" s="152"/>
      <c r="D8" s="1046"/>
      <c r="E8" s="384"/>
      <c r="F8" s="384"/>
      <c r="G8" s="384"/>
    </row>
    <row r="9" spans="1:7" ht="7.5" customHeight="1" thickBot="1">
      <c r="A9" s="1047"/>
      <c r="B9" s="1048"/>
      <c r="C9" s="1048"/>
      <c r="D9" s="1048"/>
      <c r="E9" s="1048"/>
      <c r="F9" s="1048"/>
      <c r="G9" s="1048"/>
    </row>
    <row r="10" spans="1:7" ht="15" customHeight="1">
      <c r="A10" s="1039"/>
      <c r="B10" s="382"/>
      <c r="C10" s="382"/>
      <c r="D10" s="382"/>
      <c r="E10" s="1040"/>
      <c r="F10" s="1042" t="s">
        <v>121</v>
      </c>
      <c r="G10" s="1043"/>
    </row>
    <row r="11" spans="1:7" ht="15" customHeight="1">
      <c r="A11" s="1041"/>
      <c r="B11" s="429"/>
      <c r="C11" s="429"/>
      <c r="D11" s="429"/>
      <c r="E11" s="430"/>
      <c r="F11" s="85" t="s">
        <v>515</v>
      </c>
      <c r="G11" s="96" t="s">
        <v>524</v>
      </c>
    </row>
    <row r="12" spans="1:7" ht="24" customHeight="1">
      <c r="A12" s="276">
        <v>321</v>
      </c>
      <c r="B12" s="1030" t="s">
        <v>114</v>
      </c>
      <c r="C12" s="1030"/>
      <c r="D12" s="1030"/>
      <c r="E12" s="1031"/>
      <c r="F12" s="119">
        <v>0</v>
      </c>
      <c r="G12" s="74"/>
    </row>
    <row r="13" spans="1:7" ht="24" customHeight="1">
      <c r="A13" s="276">
        <v>322</v>
      </c>
      <c r="B13" s="1030" t="s">
        <v>115</v>
      </c>
      <c r="C13" s="1030"/>
      <c r="D13" s="1030"/>
      <c r="E13" s="1031"/>
      <c r="F13" s="119">
        <v>0</v>
      </c>
      <c r="G13" s="74"/>
    </row>
    <row r="14" spans="1:7" ht="24" customHeight="1">
      <c r="A14" s="276">
        <v>323</v>
      </c>
      <c r="B14" s="1030" t="s">
        <v>473</v>
      </c>
      <c r="C14" s="1030"/>
      <c r="D14" s="1030"/>
      <c r="E14" s="1031"/>
      <c r="F14" s="119">
        <v>0</v>
      </c>
      <c r="G14" s="74"/>
    </row>
    <row r="15" spans="1:7" ht="24" customHeight="1">
      <c r="A15" s="276">
        <v>324</v>
      </c>
      <c r="B15" s="1030" t="s">
        <v>295</v>
      </c>
      <c r="C15" s="1030"/>
      <c r="D15" s="1030"/>
      <c r="E15" s="1031"/>
      <c r="F15" s="181">
        <f>+IF(+IF(IF(DAP2!E18=0,0,(F12-F13)/DAP2!E18)&lt;0,0,IF(DAP2!E18=0,0,(F12-F13)/DAP2!E18))&gt;1,1,+IF(IF(DAP2!E18=0,0,(F12-F13)/DAP2!E18)&lt;0,0,IF(DAP2!E18=0,0,(F12-F13)/DAP2!E18)))</f>
        <v>0</v>
      </c>
      <c r="G15" s="74"/>
    </row>
    <row r="16" spans="1:7" ht="24" customHeight="1">
      <c r="A16" s="276">
        <v>325</v>
      </c>
      <c r="B16" s="1030" t="s">
        <v>49</v>
      </c>
      <c r="C16" s="1030"/>
      <c r="D16" s="1030"/>
      <c r="E16" s="1031"/>
      <c r="F16" s="310">
        <f>ROUND((+DAP2!F37+DAP2!F40)*F15,2)</f>
        <v>0</v>
      </c>
      <c r="G16" s="74"/>
    </row>
    <row r="17" spans="1:7" ht="24" customHeight="1" thickBot="1">
      <c r="A17" s="277">
        <v>326</v>
      </c>
      <c r="B17" s="1034" t="s">
        <v>507</v>
      </c>
      <c r="C17" s="1034"/>
      <c r="D17" s="1034"/>
      <c r="E17" s="1035"/>
      <c r="F17" s="311">
        <f>+MIN(F14,F16)</f>
        <v>0</v>
      </c>
      <c r="G17" s="94"/>
    </row>
    <row r="18" spans="1:7" ht="24" customHeight="1" thickBot="1">
      <c r="A18" s="278">
        <v>327</v>
      </c>
      <c r="B18" s="1025" t="s">
        <v>48</v>
      </c>
      <c r="C18" s="1026"/>
      <c r="D18" s="1026"/>
      <c r="E18" s="1027"/>
      <c r="F18" s="312">
        <f>IF(F12&gt;0,+DAP2!F37+DAP2!F40-F17,0)</f>
        <v>0</v>
      </c>
      <c r="G18" s="95"/>
    </row>
    <row r="19" spans="1:7" ht="24" customHeight="1">
      <c r="A19" s="1059" t="s">
        <v>12</v>
      </c>
      <c r="B19" s="1060"/>
      <c r="C19" s="1060"/>
      <c r="D19" s="1060"/>
      <c r="E19" s="1060"/>
      <c r="F19" s="1060"/>
      <c r="G19" s="1060"/>
    </row>
    <row r="20" spans="1:7" ht="330" customHeight="1">
      <c r="A20" s="1061"/>
      <c r="B20" s="364"/>
      <c r="C20" s="364"/>
      <c r="D20" s="364"/>
      <c r="E20" s="364"/>
      <c r="F20" s="364"/>
      <c r="G20" s="364"/>
    </row>
    <row r="21" spans="1:7" ht="15.75" customHeight="1">
      <c r="A21" s="1037" t="str">
        <f>+DAP1!A46</f>
        <v>Formulář zpracovala ASPEKT HM, daňová, účetní a auditorská kancelář, www.danovapriznani.cz, business.center.cz</v>
      </c>
      <c r="B21" s="1037"/>
      <c r="C21" s="1037"/>
      <c r="D21" s="1037"/>
      <c r="E21" s="1037"/>
      <c r="F21" s="1037"/>
      <c r="G21" s="1037"/>
    </row>
    <row r="22" spans="1:60" s="180" customFormat="1" ht="12" customHeight="1">
      <c r="A22" s="1036" t="s">
        <v>13</v>
      </c>
      <c r="B22" s="1036"/>
      <c r="C22" s="1036"/>
      <c r="D22" s="1036"/>
      <c r="E22" s="1036"/>
      <c r="F22" s="1036"/>
      <c r="G22" s="1036"/>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row>
    <row r="23" spans="1:7" ht="12.75">
      <c r="A23" s="1032" t="s">
        <v>167</v>
      </c>
      <c r="B23" s="1032"/>
      <c r="C23" s="1032"/>
      <c r="D23" s="1032"/>
      <c r="E23" s="1033"/>
      <c r="F23" s="1033"/>
      <c r="G23" s="1033"/>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4:G4"/>
    <mergeCell ref="A5:G5"/>
    <mergeCell ref="A6:G6"/>
    <mergeCell ref="A8:B8"/>
    <mergeCell ref="D8:G8"/>
    <mergeCell ref="A1:C1"/>
    <mergeCell ref="D1:F1"/>
    <mergeCell ref="A2:F2"/>
    <mergeCell ref="A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2" sqref="B12"/>
    </sheetView>
  </sheetViews>
  <sheetFormatPr defaultColWidth="9.140625" defaultRowHeight="12.75"/>
  <cols>
    <col min="2" max="6" width="18.7109375" style="0" customWidth="1"/>
    <col min="7" max="38" width="9.140625" style="28" customWidth="1"/>
  </cols>
  <sheetData>
    <row r="1" spans="1:6" ht="19.5" customHeight="1" thickBot="1">
      <c r="A1" s="1068"/>
      <c r="B1" s="1068"/>
      <c r="C1" s="1073" t="s">
        <v>200</v>
      </c>
      <c r="D1" s="1074"/>
      <c r="E1" s="1075"/>
      <c r="F1" s="191">
        <f>+2Př!I1</f>
      </c>
    </row>
    <row r="2" spans="1:6" ht="27.75" customHeight="1">
      <c r="A2" s="1068"/>
      <c r="B2" s="1068"/>
      <c r="C2" s="1068"/>
      <c r="D2" s="1068"/>
      <c r="E2" s="1068"/>
      <c r="F2" s="1068"/>
    </row>
    <row r="3" spans="1:6" ht="27.75" customHeight="1">
      <c r="A3" s="1076" t="s">
        <v>7</v>
      </c>
      <c r="B3" s="1076"/>
      <c r="C3" s="1076"/>
      <c r="D3" s="1076"/>
      <c r="E3" s="1076"/>
      <c r="F3" s="1076"/>
    </row>
    <row r="4" spans="1:6" ht="27.75" customHeight="1" thickBot="1">
      <c r="A4" s="1068"/>
      <c r="B4" s="1068"/>
      <c r="C4" s="1068"/>
      <c r="D4" s="1068"/>
      <c r="E4" s="1068"/>
      <c r="F4" s="1068"/>
    </row>
    <row r="5" spans="1:38" s="185" customFormat="1" ht="18.75" thickBot="1">
      <c r="A5" s="1077" t="s">
        <v>485</v>
      </c>
      <c r="B5" s="1077"/>
      <c r="C5" s="1077"/>
      <c r="D5" s="1077"/>
      <c r="E5" s="1078"/>
      <c r="F5" s="186">
        <f>+DAP1!F24</f>
        <v>2014</v>
      </c>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6" ht="18">
      <c r="A6" s="1066" t="s">
        <v>8</v>
      </c>
      <c r="B6" s="1066"/>
      <c r="C6" s="1066"/>
      <c r="D6" s="1066"/>
      <c r="E6" s="1066"/>
      <c r="F6" s="1066"/>
    </row>
    <row r="7" spans="1:6" ht="15">
      <c r="A7" s="1067" t="s">
        <v>296</v>
      </c>
      <c r="B7" s="1067"/>
      <c r="C7" s="1067"/>
      <c r="D7" s="1067"/>
      <c r="E7" s="1067"/>
      <c r="F7" s="1067"/>
    </row>
    <row r="8" spans="1:6" ht="13.5" thickBot="1">
      <c r="A8" s="1068"/>
      <c r="B8" s="1068"/>
      <c r="C8" s="1068"/>
      <c r="D8" s="1068"/>
      <c r="E8" s="1068"/>
      <c r="F8" s="1068"/>
    </row>
    <row r="9" spans="1:6" ht="12.75">
      <c r="A9" s="232" t="s">
        <v>1</v>
      </c>
      <c r="B9" s="233" t="s">
        <v>6</v>
      </c>
      <c r="C9" s="233" t="s">
        <v>5</v>
      </c>
      <c r="D9" s="233" t="s">
        <v>4</v>
      </c>
      <c r="E9" s="233" t="s">
        <v>3</v>
      </c>
      <c r="F9" s="234" t="s">
        <v>2</v>
      </c>
    </row>
    <row r="10" spans="1:6" ht="12.75" customHeight="1">
      <c r="A10" s="1069" t="s">
        <v>243</v>
      </c>
      <c r="B10" s="1064" t="s">
        <v>297</v>
      </c>
      <c r="C10" s="1064" t="s">
        <v>549</v>
      </c>
      <c r="D10" s="1064" t="s">
        <v>550</v>
      </c>
      <c r="E10" s="1064" t="s">
        <v>551</v>
      </c>
      <c r="F10" s="1071" t="s">
        <v>0</v>
      </c>
    </row>
    <row r="11" spans="1:6" ht="45.75" customHeight="1">
      <c r="A11" s="1069"/>
      <c r="B11" s="1064"/>
      <c r="C11" s="1064"/>
      <c r="D11" s="1065"/>
      <c r="E11" s="1065"/>
      <c r="F11" s="1072"/>
    </row>
    <row r="12" spans="1:6" ht="18" customHeight="1">
      <c r="A12" s="192">
        <v>1</v>
      </c>
      <c r="B12" s="235">
        <v>2013</v>
      </c>
      <c r="C12" s="236">
        <v>0</v>
      </c>
      <c r="D12" s="236">
        <v>0</v>
      </c>
      <c r="E12" s="236">
        <v>0</v>
      </c>
      <c r="F12" s="237">
        <f aca="true" t="shared" si="0" ref="F12:F19">+C12-D12-E12</f>
        <v>0</v>
      </c>
    </row>
    <row r="13" spans="1:6" ht="18" customHeight="1">
      <c r="A13" s="192">
        <v>2</v>
      </c>
      <c r="B13" s="238"/>
      <c r="C13" s="236"/>
      <c r="D13" s="236"/>
      <c r="E13" s="236"/>
      <c r="F13" s="237">
        <f t="shared" si="0"/>
        <v>0</v>
      </c>
    </row>
    <row r="14" spans="1:6" ht="18" customHeight="1">
      <c r="A14" s="192">
        <v>3</v>
      </c>
      <c r="B14" s="238"/>
      <c r="C14" s="236"/>
      <c r="D14" s="236"/>
      <c r="E14" s="236"/>
      <c r="F14" s="237">
        <f t="shared" si="0"/>
        <v>0</v>
      </c>
    </row>
    <row r="15" spans="1:6" ht="18" customHeight="1">
      <c r="A15" s="192">
        <v>4</v>
      </c>
      <c r="B15" s="238"/>
      <c r="C15" s="236"/>
      <c r="D15" s="236"/>
      <c r="E15" s="236"/>
      <c r="F15" s="237">
        <f t="shared" si="0"/>
        <v>0</v>
      </c>
    </row>
    <row r="16" spans="1:6" ht="18" customHeight="1">
      <c r="A16" s="192">
        <v>5</v>
      </c>
      <c r="B16" s="238"/>
      <c r="C16" s="236"/>
      <c r="D16" s="236"/>
      <c r="E16" s="236"/>
      <c r="F16" s="237">
        <f t="shared" si="0"/>
        <v>0</v>
      </c>
    </row>
    <row r="17" spans="1:6" ht="18" customHeight="1">
      <c r="A17" s="192">
        <v>6</v>
      </c>
      <c r="B17" s="238"/>
      <c r="C17" s="236"/>
      <c r="D17" s="236"/>
      <c r="E17" s="236"/>
      <c r="F17" s="237">
        <f t="shared" si="0"/>
        <v>0</v>
      </c>
    </row>
    <row r="18" spans="1:6" ht="18" customHeight="1">
      <c r="A18" s="192">
        <v>7</v>
      </c>
      <c r="B18" s="238"/>
      <c r="C18" s="236"/>
      <c r="D18" s="236"/>
      <c r="E18" s="236"/>
      <c r="F18" s="237">
        <f t="shared" si="0"/>
        <v>0</v>
      </c>
    </row>
    <row r="19" spans="1:6" ht="18" customHeight="1">
      <c r="A19" s="192">
        <v>8</v>
      </c>
      <c r="B19" s="238"/>
      <c r="C19" s="236"/>
      <c r="D19" s="236"/>
      <c r="E19" s="236"/>
      <c r="F19" s="237">
        <f t="shared" si="0"/>
        <v>0</v>
      </c>
    </row>
    <row r="20" spans="1:6" ht="18" customHeight="1" thickBot="1">
      <c r="A20" s="239">
        <v>9</v>
      </c>
      <c r="B20" s="1062" t="s">
        <v>325</v>
      </c>
      <c r="C20" s="1063"/>
      <c r="D20" s="1063"/>
      <c r="E20" s="240">
        <f>SUM(E12:E19)</f>
        <v>0</v>
      </c>
      <c r="F20" s="241">
        <f>SUM(F12:F19)</f>
        <v>0</v>
      </c>
    </row>
    <row r="21" spans="1:6" ht="24" customHeight="1">
      <c r="A21" s="1070"/>
      <c r="B21" s="1070"/>
      <c r="C21" s="1070"/>
      <c r="D21" s="1070"/>
      <c r="E21" s="1070"/>
      <c r="F21" s="1070"/>
    </row>
    <row r="22" spans="1:6" ht="24" customHeight="1">
      <c r="A22" s="1070"/>
      <c r="B22" s="1070"/>
      <c r="C22" s="1070"/>
      <c r="D22" s="1070"/>
      <c r="E22" s="1070"/>
      <c r="F22" s="1070"/>
    </row>
    <row r="23" spans="1:6" ht="24" customHeight="1">
      <c r="A23" s="1070"/>
      <c r="B23" s="1070"/>
      <c r="C23" s="1070"/>
      <c r="D23" s="1070"/>
      <c r="E23" s="1070"/>
      <c r="F23" s="1070"/>
    </row>
    <row r="24" spans="1:6" ht="24" customHeight="1">
      <c r="A24" s="1070"/>
      <c r="B24" s="1070"/>
      <c r="C24" s="1070"/>
      <c r="D24" s="1070"/>
      <c r="E24" s="1070"/>
      <c r="F24" s="1070"/>
    </row>
    <row r="25" spans="1:6" ht="24" customHeight="1">
      <c r="A25" s="1070"/>
      <c r="B25" s="1070"/>
      <c r="C25" s="1070"/>
      <c r="D25" s="1070"/>
      <c r="E25" s="1070"/>
      <c r="F25" s="1070"/>
    </row>
    <row r="26" spans="1:6" ht="24" customHeight="1">
      <c r="A26" s="1070"/>
      <c r="B26" s="1070"/>
      <c r="C26" s="1070"/>
      <c r="D26" s="1070"/>
      <c r="E26" s="1070"/>
      <c r="F26" s="1070"/>
    </row>
    <row r="27" spans="1:6" ht="24" customHeight="1">
      <c r="A27" s="1070"/>
      <c r="B27" s="1070"/>
      <c r="C27" s="1070"/>
      <c r="D27" s="1070"/>
      <c r="E27" s="1070"/>
      <c r="F27" s="1070"/>
    </row>
    <row r="28" spans="1:6" ht="24" customHeight="1">
      <c r="A28" s="1070"/>
      <c r="B28" s="1070"/>
      <c r="C28" s="1070"/>
      <c r="D28" s="1070"/>
      <c r="E28" s="1070"/>
      <c r="F28" s="1070"/>
    </row>
    <row r="29" spans="1:6" ht="24" customHeight="1">
      <c r="A29" s="1070"/>
      <c r="B29" s="1070"/>
      <c r="C29" s="1070"/>
      <c r="D29" s="1070"/>
      <c r="E29" s="1070"/>
      <c r="F29" s="1070"/>
    </row>
    <row r="30" spans="1:6" ht="24" customHeight="1">
      <c r="A30" s="1070"/>
      <c r="B30" s="1070"/>
      <c r="C30" s="1070"/>
      <c r="D30" s="1070"/>
      <c r="E30" s="1070"/>
      <c r="F30" s="1070"/>
    </row>
    <row r="31" spans="1:6" ht="24" customHeight="1">
      <c r="A31" s="1070"/>
      <c r="B31" s="1070"/>
      <c r="C31" s="1070"/>
      <c r="D31" s="1070"/>
      <c r="E31" s="1070"/>
      <c r="F31" s="1070"/>
    </row>
    <row r="32" spans="1:6" ht="24" customHeight="1">
      <c r="A32" s="1070"/>
      <c r="B32" s="1070"/>
      <c r="C32" s="1070"/>
      <c r="D32" s="1070"/>
      <c r="E32" s="1070"/>
      <c r="F32" s="1070"/>
    </row>
    <row r="33" spans="1:6" ht="24" customHeight="1">
      <c r="A33" s="1070"/>
      <c r="B33" s="1070"/>
      <c r="C33" s="1070"/>
      <c r="D33" s="1070"/>
      <c r="E33" s="1070"/>
      <c r="F33" s="1070"/>
    </row>
    <row r="34" spans="1:6" ht="12.75">
      <c r="A34" s="1081" t="str">
        <f>+DAP1!A46</f>
        <v>Formulář zpracovala ASPEKT HM, daňová, účetní a auditorská kancelář, www.danovapriznani.cz, business.center.cz</v>
      </c>
      <c r="B34" s="1082"/>
      <c r="C34" s="1082"/>
      <c r="D34" s="1082"/>
      <c r="E34" s="1082"/>
      <c r="F34" s="1082"/>
    </row>
    <row r="35" spans="1:6" ht="12.75">
      <c r="A35" s="1079" t="s">
        <v>298</v>
      </c>
      <c r="B35" s="1079"/>
      <c r="C35" s="1079"/>
      <c r="D35" s="1079"/>
      <c r="E35" s="1079"/>
      <c r="F35" s="1079"/>
    </row>
    <row r="36" spans="1:6" ht="12.75">
      <c r="A36" s="1080" t="s">
        <v>167</v>
      </c>
      <c r="B36" s="1080"/>
      <c r="C36" s="1080"/>
      <c r="D36" s="1080"/>
      <c r="E36" s="1080"/>
      <c r="F36" s="1080"/>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35:F35"/>
    <mergeCell ref="A36:F36"/>
    <mergeCell ref="A29:F29"/>
    <mergeCell ref="A30:F30"/>
    <mergeCell ref="A31:F31"/>
    <mergeCell ref="A32:F32"/>
    <mergeCell ref="A34:F34"/>
    <mergeCell ref="A21:F21"/>
    <mergeCell ref="A22:F22"/>
    <mergeCell ref="A23:F23"/>
    <mergeCell ref="A24:F24"/>
    <mergeCell ref="A25:F25"/>
    <mergeCell ref="A26:F26"/>
    <mergeCell ref="A27:F27"/>
    <mergeCell ref="A28:F28"/>
    <mergeCell ref="A33:F33"/>
    <mergeCell ref="F10:F11"/>
    <mergeCell ref="C1:E1"/>
    <mergeCell ref="A1:B1"/>
    <mergeCell ref="A2:F2"/>
    <mergeCell ref="A3:F3"/>
    <mergeCell ref="A4:F4"/>
    <mergeCell ref="A5:E5"/>
    <mergeCell ref="B20:D20"/>
    <mergeCell ref="D10:D11"/>
    <mergeCell ref="E10:E11"/>
    <mergeCell ref="A6:F6"/>
    <mergeCell ref="A7:F7"/>
    <mergeCell ref="A8:F8"/>
    <mergeCell ref="A10:A11"/>
    <mergeCell ref="B10:B11"/>
    <mergeCell ref="C10:C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 sqref="A3:G3"/>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73" t="s">
        <v>200</v>
      </c>
      <c r="B1" s="1070"/>
      <c r="C1" s="1070"/>
      <c r="D1" s="1092"/>
      <c r="E1" s="1090">
        <f>+6Př!F1</f>
      </c>
      <c r="F1" s="1091"/>
    </row>
    <row r="2" spans="1:6" ht="12.75">
      <c r="A2" s="1070"/>
      <c r="B2" s="1070"/>
      <c r="C2" s="1070"/>
      <c r="D2" s="1070"/>
      <c r="E2" s="1070"/>
      <c r="F2" s="1070"/>
    </row>
    <row r="3" spans="1:21" s="150" customFormat="1" ht="27.75">
      <c r="A3" s="1093" t="s">
        <v>480</v>
      </c>
      <c r="B3" s="1093"/>
      <c r="C3" s="1093"/>
      <c r="D3" s="1093"/>
      <c r="E3" s="1093"/>
      <c r="F3" s="1093"/>
      <c r="G3" s="120"/>
      <c r="H3" s="120"/>
      <c r="I3" s="120"/>
      <c r="J3" s="120"/>
      <c r="K3" s="120"/>
      <c r="L3" s="120"/>
      <c r="M3" s="120"/>
      <c r="N3" s="120"/>
      <c r="O3" s="120"/>
      <c r="P3" s="120"/>
      <c r="Q3" s="120"/>
      <c r="R3" s="120"/>
      <c r="S3" s="120"/>
      <c r="T3" s="120"/>
      <c r="U3" s="120"/>
    </row>
    <row r="4" spans="1:21" s="150" customFormat="1" ht="18">
      <c r="A4" s="348" t="s">
        <v>299</v>
      </c>
      <c r="B4" s="348"/>
      <c r="C4" s="348"/>
      <c r="D4" s="348"/>
      <c r="E4" s="348"/>
      <c r="F4" s="348"/>
      <c r="G4" s="120"/>
      <c r="H4" s="120"/>
      <c r="I4" s="120"/>
      <c r="J4" s="120"/>
      <c r="K4" s="120"/>
      <c r="L4" s="120"/>
      <c r="M4" s="120"/>
      <c r="N4" s="120"/>
      <c r="O4" s="120"/>
      <c r="P4" s="120"/>
      <c r="Q4" s="120"/>
      <c r="R4" s="120"/>
      <c r="S4" s="120"/>
      <c r="T4" s="120"/>
      <c r="U4" s="120"/>
    </row>
    <row r="5" spans="1:21" s="150" customFormat="1" ht="18">
      <c r="A5" s="348" t="s">
        <v>152</v>
      </c>
      <c r="B5" s="348"/>
      <c r="C5" s="348"/>
      <c r="D5" s="348"/>
      <c r="E5" s="348"/>
      <c r="F5" s="348"/>
      <c r="G5" s="120"/>
      <c r="H5" s="120"/>
      <c r="I5" s="120"/>
      <c r="J5" s="120"/>
      <c r="K5" s="120"/>
      <c r="L5" s="120"/>
      <c r="M5" s="120"/>
      <c r="N5" s="120"/>
      <c r="O5" s="120"/>
      <c r="P5" s="120"/>
      <c r="Q5" s="120"/>
      <c r="R5" s="120"/>
      <c r="S5" s="120"/>
      <c r="T5" s="120"/>
      <c r="U5" s="120"/>
    </row>
    <row r="6" spans="1:21" s="150" customFormat="1" ht="18">
      <c r="A6" s="1085" t="s">
        <v>485</v>
      </c>
      <c r="B6" s="1085"/>
      <c r="C6" s="1085"/>
      <c r="D6" s="1086"/>
      <c r="E6" s="188">
        <f>+DAP1!F24</f>
        <v>2014</v>
      </c>
      <c r="F6" s="151"/>
      <c r="G6" s="120"/>
      <c r="H6" s="120"/>
      <c r="I6" s="120"/>
      <c r="J6" s="120"/>
      <c r="K6" s="120"/>
      <c r="L6" s="120"/>
      <c r="M6" s="120"/>
      <c r="N6" s="120"/>
      <c r="O6" s="120"/>
      <c r="P6" s="120"/>
      <c r="Q6" s="120"/>
      <c r="R6" s="120"/>
      <c r="S6" s="120"/>
      <c r="T6" s="120"/>
      <c r="U6" s="120"/>
    </row>
    <row r="7" spans="1:6" ht="13.5" thickBot="1">
      <c r="A7" s="1070"/>
      <c r="B7" s="1070"/>
      <c r="C7" s="1070"/>
      <c r="D7" s="1070"/>
      <c r="E7" s="1070"/>
      <c r="F7" s="1070"/>
    </row>
    <row r="8" spans="1:6" ht="18" customHeight="1">
      <c r="A8" s="242" t="s">
        <v>243</v>
      </c>
      <c r="B8" s="243" t="s">
        <v>300</v>
      </c>
      <c r="C8" s="243" t="s">
        <v>301</v>
      </c>
      <c r="D8" s="243" t="s">
        <v>302</v>
      </c>
      <c r="E8" s="243" t="s">
        <v>303</v>
      </c>
      <c r="F8" s="244" t="s">
        <v>304</v>
      </c>
    </row>
    <row r="9" spans="1:6" ht="18" customHeight="1" thickBot="1">
      <c r="A9" s="245" t="s">
        <v>486</v>
      </c>
      <c r="B9" s="246" t="s">
        <v>487</v>
      </c>
      <c r="C9" s="246" t="s">
        <v>488</v>
      </c>
      <c r="D9" s="246" t="s">
        <v>489</v>
      </c>
      <c r="E9" s="246" t="s">
        <v>490</v>
      </c>
      <c r="F9" s="247" t="s">
        <v>491</v>
      </c>
    </row>
    <row r="10" spans="1:6" ht="18" customHeight="1">
      <c r="A10" s="248">
        <v>1</v>
      </c>
      <c r="B10" s="249"/>
      <c r="C10" s="250"/>
      <c r="D10" s="250"/>
      <c r="E10" s="250"/>
      <c r="F10" s="251"/>
    </row>
    <row r="11" spans="1:6" ht="18" customHeight="1">
      <c r="A11" s="252"/>
      <c r="B11" s="152"/>
      <c r="C11" s="253"/>
      <c r="D11" s="253"/>
      <c r="E11" s="253"/>
      <c r="F11" s="254"/>
    </row>
    <row r="12" spans="1:6" ht="18" customHeight="1">
      <c r="A12" s="252"/>
      <c r="B12" s="152"/>
      <c r="C12" s="253"/>
      <c r="D12" s="253"/>
      <c r="E12" s="253"/>
      <c r="F12" s="254"/>
    </row>
    <row r="13" spans="1:6" ht="18" customHeight="1">
      <c r="A13" s="252"/>
      <c r="B13" s="152"/>
      <c r="C13" s="253"/>
      <c r="D13" s="253"/>
      <c r="E13" s="253"/>
      <c r="F13" s="254"/>
    </row>
    <row r="14" spans="1:6" ht="18" customHeight="1">
      <c r="A14" s="252"/>
      <c r="B14" s="152"/>
      <c r="C14" s="253"/>
      <c r="D14" s="253"/>
      <c r="E14" s="253"/>
      <c r="F14" s="254"/>
    </row>
    <row r="15" spans="1:6" ht="18" customHeight="1">
      <c r="A15" s="252"/>
      <c r="B15" s="152"/>
      <c r="C15" s="253"/>
      <c r="D15" s="253"/>
      <c r="E15" s="253"/>
      <c r="F15" s="254"/>
    </row>
    <row r="16" spans="1:6" ht="18" customHeight="1">
      <c r="A16" s="252"/>
      <c r="B16" s="152"/>
      <c r="C16" s="253"/>
      <c r="D16" s="253"/>
      <c r="E16" s="253"/>
      <c r="F16" s="254"/>
    </row>
    <row r="17" spans="1:6" ht="18" customHeight="1">
      <c r="A17" s="252"/>
      <c r="B17" s="152"/>
      <c r="C17" s="253"/>
      <c r="D17" s="253"/>
      <c r="E17" s="253"/>
      <c r="F17" s="254"/>
    </row>
    <row r="18" spans="1:6" ht="18" customHeight="1">
      <c r="A18" s="252"/>
      <c r="B18" s="152"/>
      <c r="C18" s="253"/>
      <c r="D18" s="253"/>
      <c r="E18" s="253"/>
      <c r="F18" s="254"/>
    </row>
    <row r="19" spans="1:6" ht="18" customHeight="1">
      <c r="A19" s="252"/>
      <c r="B19" s="152"/>
      <c r="C19" s="253"/>
      <c r="D19" s="253"/>
      <c r="E19" s="253"/>
      <c r="F19" s="254"/>
    </row>
    <row r="20" spans="1:6" ht="18" customHeight="1">
      <c r="A20" s="252"/>
      <c r="B20" s="152"/>
      <c r="C20" s="253"/>
      <c r="D20" s="253"/>
      <c r="E20" s="253"/>
      <c r="F20" s="254"/>
    </row>
    <row r="21" spans="1:6" ht="18" customHeight="1">
      <c r="A21" s="252"/>
      <c r="B21" s="152"/>
      <c r="C21" s="253"/>
      <c r="D21" s="253"/>
      <c r="E21" s="253"/>
      <c r="F21" s="254"/>
    </row>
    <row r="22" spans="1:6" ht="18" customHeight="1">
      <c r="A22" s="252"/>
      <c r="B22" s="152"/>
      <c r="C22" s="253"/>
      <c r="D22" s="253"/>
      <c r="E22" s="253"/>
      <c r="F22" s="254"/>
    </row>
    <row r="23" spans="1:6" ht="18" customHeight="1">
      <c r="A23" s="252"/>
      <c r="B23" s="152"/>
      <c r="C23" s="253"/>
      <c r="D23" s="253"/>
      <c r="E23" s="253"/>
      <c r="F23" s="254"/>
    </row>
    <row r="24" spans="1:6" ht="18" customHeight="1">
      <c r="A24" s="252"/>
      <c r="B24" s="152"/>
      <c r="C24" s="253"/>
      <c r="D24" s="253"/>
      <c r="E24" s="253"/>
      <c r="F24" s="254"/>
    </row>
    <row r="25" spans="1:6" ht="18" customHeight="1" thickBot="1">
      <c r="A25" s="255"/>
      <c r="B25" s="256"/>
      <c r="C25" s="257"/>
      <c r="D25" s="257"/>
      <c r="E25" s="257"/>
      <c r="F25" s="258"/>
    </row>
    <row r="26" spans="1:6" ht="12.75">
      <c r="A26" s="1087"/>
      <c r="B26" s="1087"/>
      <c r="C26" s="1087"/>
      <c r="D26" s="1087"/>
      <c r="E26" s="1087"/>
      <c r="F26" s="1087"/>
    </row>
    <row r="27" spans="1:21" s="150" customFormat="1" ht="12.75">
      <c r="A27" s="1088" t="s">
        <v>492</v>
      </c>
      <c r="B27" s="850"/>
      <c r="C27" s="850"/>
      <c r="D27" s="850"/>
      <c r="E27" s="850"/>
      <c r="F27" s="850"/>
      <c r="G27" s="120"/>
      <c r="H27" s="120"/>
      <c r="I27" s="120"/>
      <c r="J27" s="120"/>
      <c r="K27" s="120"/>
      <c r="L27" s="120"/>
      <c r="M27" s="120"/>
      <c r="N27" s="120"/>
      <c r="O27" s="120"/>
      <c r="P27" s="120"/>
      <c r="Q27" s="120"/>
      <c r="R27" s="120"/>
      <c r="S27" s="120"/>
      <c r="T27" s="120"/>
      <c r="U27" s="120"/>
    </row>
    <row r="28" spans="1:21" s="150" customFormat="1" ht="24" customHeight="1">
      <c r="A28" s="1089" t="s">
        <v>493</v>
      </c>
      <c r="B28" s="399"/>
      <c r="C28" s="399"/>
      <c r="D28" s="399"/>
      <c r="E28" s="399"/>
      <c r="F28" s="399"/>
      <c r="G28" s="120"/>
      <c r="H28" s="120"/>
      <c r="I28" s="120"/>
      <c r="J28" s="120"/>
      <c r="K28" s="120"/>
      <c r="L28" s="120"/>
      <c r="M28" s="120"/>
      <c r="N28" s="120"/>
      <c r="O28" s="120"/>
      <c r="P28" s="120"/>
      <c r="Q28" s="120"/>
      <c r="R28" s="120"/>
      <c r="S28" s="120"/>
      <c r="T28" s="120"/>
      <c r="U28" s="120"/>
    </row>
    <row r="29" spans="1:21" s="150" customFormat="1" ht="12.75">
      <c r="A29" s="1088" t="s">
        <v>494</v>
      </c>
      <c r="B29" s="850"/>
      <c r="C29" s="850"/>
      <c r="D29" s="850"/>
      <c r="E29" s="850"/>
      <c r="F29" s="850"/>
      <c r="G29" s="120"/>
      <c r="H29" s="120"/>
      <c r="I29" s="120"/>
      <c r="J29" s="120"/>
      <c r="K29" s="120"/>
      <c r="L29" s="120"/>
      <c r="M29" s="120"/>
      <c r="N29" s="120"/>
      <c r="O29" s="120"/>
      <c r="P29" s="120"/>
      <c r="Q29" s="120"/>
      <c r="R29" s="120"/>
      <c r="S29" s="120"/>
      <c r="T29" s="120"/>
      <c r="U29" s="120"/>
    </row>
    <row r="30" spans="1:21" s="150" customFormat="1" ht="12.75">
      <c r="A30" s="1088" t="s">
        <v>495</v>
      </c>
      <c r="B30" s="850"/>
      <c r="C30" s="850"/>
      <c r="D30" s="850"/>
      <c r="E30" s="850"/>
      <c r="F30" s="850"/>
      <c r="G30" s="120"/>
      <c r="H30" s="120"/>
      <c r="I30" s="120"/>
      <c r="J30" s="120"/>
      <c r="K30" s="120"/>
      <c r="L30" s="120"/>
      <c r="M30" s="120"/>
      <c r="N30" s="120"/>
      <c r="O30" s="120"/>
      <c r="P30" s="120"/>
      <c r="Q30" s="120"/>
      <c r="R30" s="120"/>
      <c r="S30" s="120"/>
      <c r="T30" s="120"/>
      <c r="U30" s="120"/>
    </row>
    <row r="31" spans="1:21" s="150" customFormat="1" ht="24" customHeight="1">
      <c r="A31" s="1089" t="s">
        <v>496</v>
      </c>
      <c r="B31" s="399"/>
      <c r="C31" s="399"/>
      <c r="D31" s="399"/>
      <c r="E31" s="399"/>
      <c r="F31" s="399"/>
      <c r="G31" s="120"/>
      <c r="H31" s="120"/>
      <c r="I31" s="120"/>
      <c r="J31" s="120"/>
      <c r="K31" s="120"/>
      <c r="L31" s="120"/>
      <c r="M31" s="120"/>
      <c r="N31" s="120"/>
      <c r="O31" s="120"/>
      <c r="P31" s="120"/>
      <c r="Q31" s="120"/>
      <c r="R31" s="120"/>
      <c r="S31" s="120"/>
      <c r="T31" s="120"/>
      <c r="U31" s="120"/>
    </row>
    <row r="32" spans="1:21" s="150" customFormat="1" ht="24" customHeight="1">
      <c r="A32" s="1089" t="s">
        <v>305</v>
      </c>
      <c r="B32" s="399"/>
      <c r="C32" s="399"/>
      <c r="D32" s="399"/>
      <c r="E32" s="399"/>
      <c r="F32" s="399"/>
      <c r="G32" s="120"/>
      <c r="H32" s="120"/>
      <c r="I32" s="120"/>
      <c r="J32" s="120"/>
      <c r="K32" s="120"/>
      <c r="L32" s="120"/>
      <c r="M32" s="120"/>
      <c r="N32" s="120"/>
      <c r="O32" s="120"/>
      <c r="P32" s="120"/>
      <c r="Q32" s="120"/>
      <c r="R32" s="120"/>
      <c r="S32" s="120"/>
      <c r="T32" s="120"/>
      <c r="U32" s="120"/>
    </row>
    <row r="33" spans="1:6" ht="12.75">
      <c r="A33" s="83"/>
      <c r="B33" s="83"/>
      <c r="C33" s="83"/>
      <c r="D33" s="83"/>
      <c r="E33" s="83"/>
      <c r="F33" s="83"/>
    </row>
    <row r="34" spans="1:6" ht="12.75">
      <c r="A34" s="1081" t="str">
        <f>+DAP1!A46</f>
        <v>Formulář zpracovala ASPEKT HM, daňová, účetní a auditorská kancelář, www.danovapriznani.cz, business.center.cz</v>
      </c>
      <c r="B34" s="1083"/>
      <c r="C34" s="1083"/>
      <c r="D34" s="1083"/>
      <c r="E34" s="1083"/>
      <c r="F34" s="1083"/>
    </row>
    <row r="35" spans="1:6" ht="12.75">
      <c r="A35" s="1084" t="s">
        <v>153</v>
      </c>
      <c r="B35" s="1084"/>
      <c r="C35" s="1084"/>
      <c r="D35" s="1084"/>
      <c r="E35" s="1084"/>
      <c r="F35" s="1084"/>
    </row>
    <row r="36" spans="1:6" ht="12.75">
      <c r="A36" s="1080" t="s">
        <v>167</v>
      </c>
      <c r="B36" s="1080"/>
      <c r="C36" s="1080"/>
      <c r="D36" s="1080"/>
      <c r="E36" s="1080"/>
      <c r="F36" s="1080"/>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A32:F32"/>
    <mergeCell ref="A7:F7"/>
    <mergeCell ref="E1:F1"/>
    <mergeCell ref="A1:D1"/>
    <mergeCell ref="A2:F2"/>
    <mergeCell ref="A3:F3"/>
    <mergeCell ref="A4:F4"/>
    <mergeCell ref="A5:F5"/>
    <mergeCell ref="A34:F34"/>
    <mergeCell ref="A35:F35"/>
    <mergeCell ref="A6:D6"/>
    <mergeCell ref="A36:F36"/>
    <mergeCell ref="A26:F26"/>
    <mergeCell ref="A27:F27"/>
    <mergeCell ref="A28:F28"/>
    <mergeCell ref="A29:F29"/>
    <mergeCell ref="A30:F30"/>
    <mergeCell ref="A31:F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BC56"/>
  <sheetViews>
    <sheetView zoomScalePageLayoutView="0" workbookViewId="0" topLeftCell="A1">
      <selection activeCell="A2" sqref="A2:D2"/>
    </sheetView>
  </sheetViews>
  <sheetFormatPr defaultColWidth="9.140625" defaultRowHeight="12.75"/>
  <cols>
    <col min="1" max="2" width="7.28125" style="150" customWidth="1"/>
    <col min="3" max="3" width="9.28125" style="150" customWidth="1"/>
    <col min="4" max="4" width="7.28125" style="150" customWidth="1"/>
    <col min="5" max="5" width="9.28125" style="150" customWidth="1"/>
    <col min="6" max="6" width="7.28125" style="150" customWidth="1"/>
    <col min="7" max="9" width="9.28125" style="150" customWidth="1"/>
    <col min="10" max="13" width="7.28125" style="150" customWidth="1"/>
    <col min="14" max="53" width="9.140625" style="116" customWidth="1"/>
    <col min="54" max="16384" width="9.140625" style="150" customWidth="1"/>
  </cols>
  <sheetData>
    <row r="1" spans="1:13" ht="12.75">
      <c r="A1" s="1172" t="s">
        <v>441</v>
      </c>
      <c r="B1" s="1172"/>
      <c r="C1" s="1172"/>
      <c r="D1" s="1172"/>
      <c r="E1" s="1187"/>
      <c r="F1" s="340"/>
      <c r="G1" s="427"/>
      <c r="H1" s="1179" t="s">
        <v>102</v>
      </c>
      <c r="I1" s="1180"/>
      <c r="J1" s="1180"/>
      <c r="K1" s="1180"/>
      <c r="L1" s="1180"/>
      <c r="M1" s="1181"/>
    </row>
    <row r="2" spans="1:13" ht="19.5" customHeight="1">
      <c r="A2" s="1176">
        <f>+DAP1!A9</f>
      </c>
      <c r="B2" s="1177"/>
      <c r="C2" s="1177"/>
      <c r="D2" s="1178"/>
      <c r="E2" s="1187"/>
      <c r="F2" s="340"/>
      <c r="G2" s="427"/>
      <c r="H2" s="1182"/>
      <c r="I2" s="413"/>
      <c r="J2" s="413"/>
      <c r="K2" s="413"/>
      <c r="L2" s="413"/>
      <c r="M2" s="1183"/>
    </row>
    <row r="3" spans="1:13" ht="12.75">
      <c r="A3" s="1168"/>
      <c r="B3" s="1168"/>
      <c r="C3" s="1168"/>
      <c r="D3" s="1168"/>
      <c r="E3" s="1168"/>
      <c r="F3" s="1169"/>
      <c r="G3" s="427"/>
      <c r="H3" s="1182"/>
      <c r="I3" s="413"/>
      <c r="J3" s="413"/>
      <c r="K3" s="413"/>
      <c r="L3" s="413"/>
      <c r="M3" s="1183"/>
    </row>
    <row r="4" spans="1:13" ht="12.75">
      <c r="A4" s="1168"/>
      <c r="B4" s="1168"/>
      <c r="C4" s="1168"/>
      <c r="D4" s="1168"/>
      <c r="E4" s="1168"/>
      <c r="F4" s="1169"/>
      <c r="G4" s="427"/>
      <c r="H4" s="1182"/>
      <c r="I4" s="413"/>
      <c r="J4" s="413"/>
      <c r="K4" s="413"/>
      <c r="L4" s="413"/>
      <c r="M4" s="1183"/>
    </row>
    <row r="5" spans="1:13" ht="12.75">
      <c r="A5" s="1168"/>
      <c r="B5" s="1168"/>
      <c r="C5" s="1168"/>
      <c r="D5" s="1168"/>
      <c r="E5" s="1168"/>
      <c r="F5" s="1169"/>
      <c r="G5" s="427"/>
      <c r="H5" s="1184"/>
      <c r="I5" s="1185"/>
      <c r="J5" s="1185"/>
      <c r="K5" s="1185"/>
      <c r="L5" s="1185"/>
      <c r="M5" s="1186"/>
    </row>
    <row r="6" spans="1:13" ht="45" customHeight="1">
      <c r="A6" s="1170" t="s">
        <v>442</v>
      </c>
      <c r="B6" s="1170"/>
      <c r="C6" s="1170"/>
      <c r="D6" s="1170"/>
      <c r="E6" s="1170"/>
      <c r="F6" s="1170"/>
      <c r="G6" s="1170"/>
      <c r="H6" s="1170"/>
      <c r="I6" s="1170"/>
      <c r="J6" s="1170"/>
      <c r="K6" s="1170"/>
      <c r="L6" s="1170"/>
      <c r="M6" s="1170"/>
    </row>
    <row r="7" spans="1:13" ht="12.75">
      <c r="A7" s="1173" t="s">
        <v>443</v>
      </c>
      <c r="B7" s="1173"/>
      <c r="C7" s="1173"/>
      <c r="D7" s="1173"/>
      <c r="E7" s="1173"/>
      <c r="F7" s="1173"/>
      <c r="G7" s="1173"/>
      <c r="H7" s="1173"/>
      <c r="I7" s="1173"/>
      <c r="J7" s="1173"/>
      <c r="K7" s="1173"/>
      <c r="L7" s="1173"/>
      <c r="M7" s="1173"/>
    </row>
    <row r="8" spans="1:13" ht="12.75">
      <c r="A8" s="1173" t="s">
        <v>444</v>
      </c>
      <c r="B8" s="1173"/>
      <c r="C8" s="1173"/>
      <c r="D8" s="1173"/>
      <c r="E8" s="1173"/>
      <c r="F8" s="1173"/>
      <c r="G8" s="1173"/>
      <c r="H8" s="1173"/>
      <c r="I8" s="1173"/>
      <c r="J8" s="1173"/>
      <c r="K8" s="1173"/>
      <c r="L8" s="1173"/>
      <c r="M8" s="1173"/>
    </row>
    <row r="9" spans="1:13" ht="24" customHeight="1">
      <c r="A9" s="1174" t="s">
        <v>445</v>
      </c>
      <c r="B9" s="1174"/>
      <c r="C9" s="1174"/>
      <c r="D9" s="1174"/>
      <c r="E9" s="1174"/>
      <c r="F9" s="1174"/>
      <c r="G9" s="1175"/>
      <c r="H9" s="316">
        <f>+DAP1!F24</f>
        <v>2014</v>
      </c>
      <c r="I9" s="1167" t="s">
        <v>446</v>
      </c>
      <c r="J9" s="1168"/>
      <c r="K9" s="1168"/>
      <c r="L9" s="1168"/>
      <c r="M9" s="1168"/>
    </row>
    <row r="10" spans="1:53" s="319" customFormat="1" ht="11.25">
      <c r="A10" s="314" t="s">
        <v>447</v>
      </c>
      <c r="B10" s="317" t="s">
        <v>522</v>
      </c>
      <c r="C10" s="314"/>
      <c r="D10" s="317" t="s">
        <v>116</v>
      </c>
      <c r="E10" s="314"/>
      <c r="F10" s="317" t="s">
        <v>117</v>
      </c>
      <c r="G10" s="314"/>
      <c r="H10" s="314"/>
      <c r="I10" s="314"/>
      <c r="J10" s="314"/>
      <c r="K10" s="314"/>
      <c r="L10" s="314"/>
      <c r="M10" s="314"/>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row>
    <row r="11" spans="1:13" ht="21" customHeight="1">
      <c r="A11" s="315"/>
      <c r="B11" s="320" t="s">
        <v>118</v>
      </c>
      <c r="C11" s="315"/>
      <c r="D11" s="320"/>
      <c r="E11" s="315"/>
      <c r="F11" s="320"/>
      <c r="G11" s="1167"/>
      <c r="H11" s="850"/>
      <c r="I11" s="1165" t="s">
        <v>448</v>
      </c>
      <c r="J11" s="399"/>
      <c r="K11" s="1166"/>
      <c r="L11" s="1163"/>
      <c r="M11" s="1164"/>
    </row>
    <row r="12" spans="1:13" ht="12.75" customHeight="1">
      <c r="A12" s="1171" t="s">
        <v>307</v>
      </c>
      <c r="B12" s="1171"/>
      <c r="C12" s="1171"/>
      <c r="D12" s="1171"/>
      <c r="E12" s="1171"/>
      <c r="F12" s="1171"/>
      <c r="G12" s="1171"/>
      <c r="H12" s="1171"/>
      <c r="I12" s="1171"/>
      <c r="J12" s="1168"/>
      <c r="K12" s="1168"/>
      <c r="L12" s="1168"/>
      <c r="M12" s="1168"/>
    </row>
    <row r="13" spans="1:13" ht="21" customHeight="1">
      <c r="A13" s="1171"/>
      <c r="B13" s="1171"/>
      <c r="C13" s="1171"/>
      <c r="D13" s="1171"/>
      <c r="E13" s="1171"/>
      <c r="F13" s="1171"/>
      <c r="G13" s="1171"/>
      <c r="H13" s="1171"/>
      <c r="I13" s="1171"/>
      <c r="J13" s="321" t="s">
        <v>93</v>
      </c>
      <c r="K13" s="320"/>
      <c r="L13" s="321" t="s">
        <v>504</v>
      </c>
      <c r="M13" s="320" t="s">
        <v>118</v>
      </c>
    </row>
    <row r="14" spans="1:13" ht="18" customHeight="1">
      <c r="A14" s="1172" t="s">
        <v>449</v>
      </c>
      <c r="B14" s="850"/>
      <c r="C14" s="385"/>
      <c r="D14" s="320"/>
      <c r="E14" s="1167"/>
      <c r="F14" s="1168"/>
      <c r="G14" s="1168"/>
      <c r="H14" s="1168"/>
      <c r="I14" s="1168"/>
      <c r="J14" s="1168"/>
      <c r="K14" s="1168"/>
      <c r="L14" s="1168"/>
      <c r="M14" s="1168"/>
    </row>
    <row r="15" spans="1:13" ht="21" customHeight="1" thickBot="1">
      <c r="A15" s="1123" t="s">
        <v>450</v>
      </c>
      <c r="B15" s="1123"/>
      <c r="C15" s="1123"/>
      <c r="D15" s="1123"/>
      <c r="E15" s="1123"/>
      <c r="F15" s="1123"/>
      <c r="G15" s="1123"/>
      <c r="H15" s="1123"/>
      <c r="I15" s="1123"/>
      <c r="J15" s="1123"/>
      <c r="K15" s="1123"/>
      <c r="L15" s="1123"/>
      <c r="M15" s="1123"/>
    </row>
    <row r="16" spans="1:53" s="319" customFormat="1" ht="12" customHeight="1">
      <c r="A16" s="322"/>
      <c r="B16" s="1160"/>
      <c r="C16" s="1160"/>
      <c r="D16" s="1160"/>
      <c r="E16" s="1160"/>
      <c r="F16" s="1161"/>
      <c r="G16" s="1157" t="s">
        <v>515</v>
      </c>
      <c r="H16" s="1157"/>
      <c r="I16" s="1157"/>
      <c r="J16" s="1157" t="s">
        <v>524</v>
      </c>
      <c r="K16" s="1157"/>
      <c r="L16" s="1157"/>
      <c r="M16" s="115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row>
    <row r="17" spans="1:13" ht="18" customHeight="1">
      <c r="A17" s="323">
        <v>440</v>
      </c>
      <c r="B17" s="1106" t="s">
        <v>451</v>
      </c>
      <c r="C17" s="1106"/>
      <c r="D17" s="1106"/>
      <c r="E17" s="1106"/>
      <c r="F17" s="1107"/>
      <c r="G17" s="1108">
        <f>+DAP2!E4</f>
        <v>0</v>
      </c>
      <c r="H17" s="1108"/>
      <c r="I17" s="1108"/>
      <c r="J17" s="1094"/>
      <c r="K17" s="1094"/>
      <c r="L17" s="1094"/>
      <c r="M17" s="1095"/>
    </row>
    <row r="18" spans="1:13" ht="33" customHeight="1">
      <c r="A18" s="323">
        <v>441</v>
      </c>
      <c r="B18" s="1105" t="s">
        <v>452</v>
      </c>
      <c r="C18" s="1106"/>
      <c r="D18" s="1106"/>
      <c r="E18" s="1106"/>
      <c r="F18" s="1107"/>
      <c r="G18" s="1108">
        <v>0</v>
      </c>
      <c r="H18" s="1108"/>
      <c r="I18" s="1108"/>
      <c r="J18" s="1094"/>
      <c r="K18" s="1094"/>
      <c r="L18" s="1094"/>
      <c r="M18" s="1095"/>
    </row>
    <row r="19" spans="1:13" ht="24" customHeight="1">
      <c r="A19" s="323">
        <v>442</v>
      </c>
      <c r="B19" s="1105" t="s">
        <v>453</v>
      </c>
      <c r="C19" s="1106"/>
      <c r="D19" s="1106"/>
      <c r="E19" s="1106"/>
      <c r="F19" s="1107"/>
      <c r="G19" s="1162">
        <f>MAX(0,IF(+G17+G18&gt;1242432,1242432-G17,G18))</f>
        <v>0</v>
      </c>
      <c r="H19" s="1162"/>
      <c r="I19" s="1162"/>
      <c r="J19" s="1094"/>
      <c r="K19" s="1094"/>
      <c r="L19" s="1094"/>
      <c r="M19" s="1095"/>
    </row>
    <row r="20" spans="1:13" ht="24" customHeight="1" thickBot="1">
      <c r="A20" s="324">
        <v>443</v>
      </c>
      <c r="B20" s="1143" t="s">
        <v>454</v>
      </c>
      <c r="C20" s="1144"/>
      <c r="D20" s="1144"/>
      <c r="E20" s="1144"/>
      <c r="F20" s="1145"/>
      <c r="G20" s="1159">
        <f>CEILING(0.05*G19,1)</f>
        <v>0</v>
      </c>
      <c r="H20" s="1159"/>
      <c r="I20" s="1159"/>
      <c r="J20" s="1149"/>
      <c r="K20" s="1149"/>
      <c r="L20" s="1149"/>
      <c r="M20" s="1150"/>
    </row>
    <row r="21" spans="1:13" ht="15" customHeight="1" thickBot="1">
      <c r="A21" s="1123" t="s">
        <v>455</v>
      </c>
      <c r="B21" s="1123"/>
      <c r="C21" s="1123"/>
      <c r="D21" s="1123"/>
      <c r="E21" s="1123"/>
      <c r="F21" s="1123"/>
      <c r="G21" s="1123"/>
      <c r="H21" s="1123"/>
      <c r="I21" s="1123"/>
      <c r="J21" s="1123"/>
      <c r="K21" s="1123"/>
      <c r="L21" s="1123"/>
      <c r="M21" s="1123"/>
    </row>
    <row r="22" spans="1:13" ht="12" customHeight="1">
      <c r="A22" s="322"/>
      <c r="B22" s="1160"/>
      <c r="C22" s="1160"/>
      <c r="D22" s="1160"/>
      <c r="E22" s="1160"/>
      <c r="F22" s="1161"/>
      <c r="G22" s="1157" t="s">
        <v>515</v>
      </c>
      <c r="H22" s="1157"/>
      <c r="I22" s="1157"/>
      <c r="J22" s="1157" t="s">
        <v>524</v>
      </c>
      <c r="K22" s="1157"/>
      <c r="L22" s="1157"/>
      <c r="M22" s="1158"/>
    </row>
    <row r="23" spans="1:13" ht="33" customHeight="1">
      <c r="A23" s="323">
        <v>444</v>
      </c>
      <c r="B23" s="1105" t="s">
        <v>456</v>
      </c>
      <c r="C23" s="1106"/>
      <c r="D23" s="1106"/>
      <c r="E23" s="1106"/>
      <c r="F23" s="1107"/>
      <c r="G23" s="1108">
        <v>0</v>
      </c>
      <c r="H23" s="1108"/>
      <c r="I23" s="1108"/>
      <c r="J23" s="1094"/>
      <c r="K23" s="1094"/>
      <c r="L23" s="1094"/>
      <c r="M23" s="1095"/>
    </row>
    <row r="24" spans="1:13" ht="24" customHeight="1">
      <c r="A24" s="323">
        <v>445</v>
      </c>
      <c r="B24" s="1105" t="s">
        <v>457</v>
      </c>
      <c r="C24" s="1106"/>
      <c r="D24" s="1106"/>
      <c r="E24" s="1106"/>
      <c r="F24" s="1107"/>
      <c r="G24" s="1108">
        <v>0</v>
      </c>
      <c r="H24" s="1108"/>
      <c r="I24" s="1108"/>
      <c r="J24" s="1094"/>
      <c r="K24" s="1094"/>
      <c r="L24" s="1094"/>
      <c r="M24" s="1095"/>
    </row>
    <row r="25" spans="1:13" ht="33" customHeight="1" thickBot="1">
      <c r="A25" s="324">
        <v>446</v>
      </c>
      <c r="B25" s="1143" t="s">
        <v>458</v>
      </c>
      <c r="C25" s="1144"/>
      <c r="D25" s="1144"/>
      <c r="E25" s="1144"/>
      <c r="F25" s="1145"/>
      <c r="G25" s="1159">
        <f>+G24-G23</f>
        <v>0</v>
      </c>
      <c r="H25" s="1159"/>
      <c r="I25" s="1159"/>
      <c r="J25" s="1149"/>
      <c r="K25" s="1149"/>
      <c r="L25" s="1149"/>
      <c r="M25" s="1150"/>
    </row>
    <row r="26" spans="1:13" ht="15" customHeight="1" thickBot="1">
      <c r="A26" s="1123" t="s">
        <v>459</v>
      </c>
      <c r="B26" s="1123"/>
      <c r="C26" s="1123"/>
      <c r="D26" s="1123"/>
      <c r="E26" s="1123"/>
      <c r="F26" s="1123"/>
      <c r="G26" s="1123"/>
      <c r="H26" s="1123"/>
      <c r="I26" s="1123"/>
      <c r="J26" s="1123"/>
      <c r="K26" s="1123"/>
      <c r="L26" s="1123"/>
      <c r="M26" s="1123"/>
    </row>
    <row r="27" spans="1:13" ht="12" customHeight="1">
      <c r="A27" s="322"/>
      <c r="B27" s="1160"/>
      <c r="C27" s="1160"/>
      <c r="D27" s="1160"/>
      <c r="E27" s="1160"/>
      <c r="F27" s="1161"/>
      <c r="G27" s="1157" t="s">
        <v>515</v>
      </c>
      <c r="H27" s="1157"/>
      <c r="I27" s="1157"/>
      <c r="J27" s="1157" t="s">
        <v>524</v>
      </c>
      <c r="K27" s="1157"/>
      <c r="L27" s="1157"/>
      <c r="M27" s="1158"/>
    </row>
    <row r="28" spans="1:13" ht="18" customHeight="1">
      <c r="A28" s="323">
        <v>447</v>
      </c>
      <c r="B28" s="1106" t="s">
        <v>460</v>
      </c>
      <c r="C28" s="1106"/>
      <c r="D28" s="1106"/>
      <c r="E28" s="1106"/>
      <c r="F28" s="1107"/>
      <c r="G28" s="1108">
        <v>0</v>
      </c>
      <c r="H28" s="1108"/>
      <c r="I28" s="1108"/>
      <c r="J28" s="1094"/>
      <c r="K28" s="1094"/>
      <c r="L28" s="1094"/>
      <c r="M28" s="1095"/>
    </row>
    <row r="29" spans="1:13" ht="24" customHeight="1">
      <c r="A29" s="325">
        <v>448</v>
      </c>
      <c r="B29" s="1105" t="s">
        <v>461</v>
      </c>
      <c r="C29" s="1106"/>
      <c r="D29" s="1106"/>
      <c r="E29" s="1106"/>
      <c r="F29" s="1107"/>
      <c r="G29" s="1108">
        <v>0</v>
      </c>
      <c r="H29" s="1108"/>
      <c r="I29" s="1108"/>
      <c r="J29" s="1151"/>
      <c r="K29" s="1152"/>
      <c r="L29" s="1152"/>
      <c r="M29" s="1153"/>
    </row>
    <row r="30" spans="1:13" ht="18" customHeight="1">
      <c r="A30" s="326"/>
      <c r="B30" s="1105" t="s">
        <v>462</v>
      </c>
      <c r="C30" s="1106"/>
      <c r="D30" s="1106"/>
      <c r="E30" s="1106"/>
      <c r="F30" s="1107"/>
      <c r="G30" s="1155" t="s">
        <v>548</v>
      </c>
      <c r="H30" s="1156"/>
      <c r="I30" s="599"/>
      <c r="J30" s="1154"/>
      <c r="K30" s="1113"/>
      <c r="L30" s="1113"/>
      <c r="M30" s="1114"/>
    </row>
    <row r="31" spans="1:13" ht="24" customHeight="1">
      <c r="A31" s="323" t="s">
        <v>284</v>
      </c>
      <c r="B31" s="1105" t="s">
        <v>308</v>
      </c>
      <c r="C31" s="1106"/>
      <c r="D31" s="1106"/>
      <c r="E31" s="1106"/>
      <c r="F31" s="1107"/>
      <c r="G31" s="1108">
        <v>0</v>
      </c>
      <c r="H31" s="1108"/>
      <c r="I31" s="1108"/>
      <c r="J31" s="1094"/>
      <c r="K31" s="1094"/>
      <c r="L31" s="1094"/>
      <c r="M31" s="1095"/>
    </row>
    <row r="32" spans="1:13" ht="24" customHeight="1" thickBot="1">
      <c r="A32" s="324">
        <v>449</v>
      </c>
      <c r="B32" s="1143" t="s">
        <v>309</v>
      </c>
      <c r="C32" s="1144"/>
      <c r="D32" s="1144"/>
      <c r="E32" s="1144"/>
      <c r="F32" s="1145"/>
      <c r="G32" s="1146">
        <f>+G20-G28-G29</f>
        <v>0</v>
      </c>
      <c r="H32" s="1147"/>
      <c r="I32" s="1148"/>
      <c r="J32" s="1149"/>
      <c r="K32" s="1149"/>
      <c r="L32" s="1149"/>
      <c r="M32" s="1150"/>
    </row>
    <row r="33" spans="1:13" ht="6" customHeight="1" thickBot="1">
      <c r="A33" s="1123"/>
      <c r="B33" s="1123"/>
      <c r="C33" s="1123"/>
      <c r="D33" s="1123"/>
      <c r="E33" s="1123"/>
      <c r="F33" s="1123"/>
      <c r="G33" s="1123"/>
      <c r="H33" s="1123"/>
      <c r="I33" s="1123"/>
      <c r="J33" s="1123"/>
      <c r="K33" s="1123"/>
      <c r="L33" s="1123"/>
      <c r="M33" s="1123"/>
    </row>
    <row r="34" spans="1:13" ht="13.5" thickBot="1">
      <c r="A34" s="1123" t="s">
        <v>463</v>
      </c>
      <c r="B34" s="1123"/>
      <c r="C34" s="1123"/>
      <c r="D34" s="1123"/>
      <c r="E34" s="1123"/>
      <c r="F34" s="1123"/>
      <c r="G34" s="1123"/>
      <c r="H34" s="1123"/>
      <c r="I34" s="1123"/>
      <c r="J34" s="1123"/>
      <c r="K34" s="1123"/>
      <c r="L34" s="1123"/>
      <c r="M34" s="1123"/>
    </row>
    <row r="35" spans="1:13" ht="13.5">
      <c r="A35" s="1096" t="s">
        <v>310</v>
      </c>
      <c r="B35" s="1097"/>
      <c r="C35" s="564"/>
      <c r="D35" s="564"/>
      <c r="E35" s="1142" t="s">
        <v>373</v>
      </c>
      <c r="F35" s="1142"/>
      <c r="G35" s="564"/>
      <c r="H35" s="564"/>
      <c r="I35" s="564"/>
      <c r="J35" s="564"/>
      <c r="K35" s="564"/>
      <c r="L35" s="564"/>
      <c r="M35" s="1112"/>
    </row>
    <row r="36" spans="1:13" ht="18" customHeight="1">
      <c r="A36" s="1098"/>
      <c r="B36" s="1099"/>
      <c r="C36" s="1099"/>
      <c r="D36" s="1100"/>
      <c r="E36" s="1101">
        <f>+CONCATENATE(DAP4!C27)</f>
      </c>
      <c r="F36" s="1102"/>
      <c r="G36" s="1103"/>
      <c r="H36" s="850"/>
      <c r="I36" s="850"/>
      <c r="J36" s="850"/>
      <c r="K36" s="850"/>
      <c r="L36" s="850"/>
      <c r="M36" s="1104"/>
    </row>
    <row r="37" spans="1:13" ht="12.75">
      <c r="A37" s="1129" t="s">
        <v>147</v>
      </c>
      <c r="B37" s="1126"/>
      <c r="C37" s="1126"/>
      <c r="D37" s="1126"/>
      <c r="E37" s="1126"/>
      <c r="F37" s="1126"/>
      <c r="G37" s="1126"/>
      <c r="H37" s="1126"/>
      <c r="I37" s="1126"/>
      <c r="J37" s="1126"/>
      <c r="K37" s="1126"/>
      <c r="L37" s="1127"/>
      <c r="M37" s="1128"/>
    </row>
    <row r="38" spans="1:13" ht="18" customHeight="1">
      <c r="A38" s="1130" t="str">
        <f>+CONCATENATE(DAP4!A29)</f>
        <v>  </v>
      </c>
      <c r="B38" s="1131"/>
      <c r="C38" s="1131"/>
      <c r="D38" s="1131"/>
      <c r="E38" s="1131"/>
      <c r="F38" s="1131"/>
      <c r="G38" s="1131"/>
      <c r="H38" s="1131"/>
      <c r="I38" s="1131"/>
      <c r="J38" s="1131"/>
      <c r="K38" s="1131"/>
      <c r="L38" s="1132"/>
      <c r="M38" s="1133"/>
    </row>
    <row r="39" spans="1:13" ht="12.75">
      <c r="A39" s="1129" t="s">
        <v>279</v>
      </c>
      <c r="B39" s="1126"/>
      <c r="C39" s="1126"/>
      <c r="D39" s="1126"/>
      <c r="E39" s="1126"/>
      <c r="F39" s="1126"/>
      <c r="G39" s="1126"/>
      <c r="H39" s="1126"/>
      <c r="I39" s="1126"/>
      <c r="J39" s="1126"/>
      <c r="K39" s="1126"/>
      <c r="L39" s="1127"/>
      <c r="M39" s="1128"/>
    </row>
    <row r="40" spans="1:13" ht="18" customHeight="1">
      <c r="A40" s="1130">
        <f>+CONCATENATE(DAP4!A31)</f>
      </c>
      <c r="B40" s="1131"/>
      <c r="C40" s="1131"/>
      <c r="D40" s="1131"/>
      <c r="E40" s="1131"/>
      <c r="F40" s="1131"/>
      <c r="G40" s="1131"/>
      <c r="H40" s="1131"/>
      <c r="I40" s="1131"/>
      <c r="J40" s="1131"/>
      <c r="K40" s="1131"/>
      <c r="L40" s="1132"/>
      <c r="M40" s="1133"/>
    </row>
    <row r="41" spans="1:13" ht="12.75">
      <c r="A41" s="1138" t="s">
        <v>280</v>
      </c>
      <c r="B41" s="1139"/>
      <c r="C41" s="1139"/>
      <c r="D41" s="1139"/>
      <c r="E41" s="1139"/>
      <c r="F41" s="1139"/>
      <c r="G41" s="1139"/>
      <c r="H41" s="1139"/>
      <c r="I41" s="1139"/>
      <c r="J41" s="1139"/>
      <c r="K41" s="1139"/>
      <c r="L41" s="1140"/>
      <c r="M41" s="1141"/>
    </row>
    <row r="42" spans="1:13" ht="12.75">
      <c r="A42" s="1125" t="s">
        <v>148</v>
      </c>
      <c r="B42" s="1126"/>
      <c r="C42" s="1126"/>
      <c r="D42" s="1126"/>
      <c r="E42" s="1126"/>
      <c r="F42" s="1126"/>
      <c r="G42" s="1126"/>
      <c r="H42" s="1126"/>
      <c r="I42" s="1126"/>
      <c r="J42" s="1126"/>
      <c r="K42" s="1126"/>
      <c r="L42" s="1127"/>
      <c r="M42" s="1128"/>
    </row>
    <row r="43" spans="1:13" ht="12.75">
      <c r="A43" s="1129" t="s">
        <v>149</v>
      </c>
      <c r="B43" s="1126"/>
      <c r="C43" s="1126"/>
      <c r="D43" s="1126"/>
      <c r="E43" s="1126"/>
      <c r="F43" s="1126"/>
      <c r="G43" s="1126"/>
      <c r="H43" s="1126"/>
      <c r="I43" s="1126"/>
      <c r="J43" s="1126"/>
      <c r="K43" s="1126"/>
      <c r="L43" s="1127"/>
      <c r="M43" s="1128"/>
    </row>
    <row r="44" spans="1:13" ht="18" customHeight="1">
      <c r="A44" s="1130" t="str">
        <f>+CONCATENATE(DAP4!A35)</f>
        <v>  </v>
      </c>
      <c r="B44" s="1131"/>
      <c r="C44" s="1131"/>
      <c r="D44" s="1131"/>
      <c r="E44" s="1131"/>
      <c r="F44" s="1131"/>
      <c r="G44" s="1131"/>
      <c r="H44" s="1131"/>
      <c r="I44" s="1131"/>
      <c r="J44" s="1131"/>
      <c r="K44" s="1131"/>
      <c r="L44" s="1132"/>
      <c r="M44" s="1133"/>
    </row>
    <row r="45" spans="1:13" ht="6" customHeight="1" thickBot="1">
      <c r="A45" s="1134"/>
      <c r="B45" s="1135"/>
      <c r="C45" s="1135"/>
      <c r="D45" s="1135"/>
      <c r="E45" s="1135"/>
      <c r="F45" s="1135"/>
      <c r="G45" s="1135"/>
      <c r="H45" s="1135"/>
      <c r="I45" s="1135"/>
      <c r="J45" s="1135"/>
      <c r="K45" s="1135"/>
      <c r="L45" s="1136"/>
      <c r="M45" s="1137"/>
    </row>
    <row r="46" spans="1:13" ht="9" customHeight="1" thickBot="1">
      <c r="A46" s="1123"/>
      <c r="B46" s="1123"/>
      <c r="C46" s="1123"/>
      <c r="D46" s="1123"/>
      <c r="E46" s="1123"/>
      <c r="F46" s="1123"/>
      <c r="G46" s="1123"/>
      <c r="H46" s="1123"/>
      <c r="I46" s="1123"/>
      <c r="J46" s="1123"/>
      <c r="K46" s="1123"/>
      <c r="L46" s="1123"/>
      <c r="M46" s="1123"/>
    </row>
    <row r="47" spans="1:13" ht="12.75" customHeight="1">
      <c r="A47" s="723" t="s">
        <v>311</v>
      </c>
      <c r="B47" s="1110"/>
      <c r="C47" s="1110"/>
      <c r="D47" s="1110"/>
      <c r="E47" s="1110"/>
      <c r="F47" s="1110"/>
      <c r="G47" s="1110"/>
      <c r="H47" s="1110"/>
      <c r="I47" s="1111" t="s">
        <v>312</v>
      </c>
      <c r="J47" s="564"/>
      <c r="K47" s="564"/>
      <c r="L47" s="564"/>
      <c r="M47" s="1112"/>
    </row>
    <row r="48" spans="1:55" ht="12.75" customHeight="1">
      <c r="A48" s="741" t="s">
        <v>92</v>
      </c>
      <c r="B48" s="742"/>
      <c r="C48" s="740" t="s">
        <v>151</v>
      </c>
      <c r="D48" s="740"/>
      <c r="E48" s="740"/>
      <c r="F48" s="740"/>
      <c r="G48" s="740"/>
      <c r="H48" s="740"/>
      <c r="I48" s="1113"/>
      <c r="J48" s="1113"/>
      <c r="K48" s="1113"/>
      <c r="L48" s="1113"/>
      <c r="M48" s="1114"/>
      <c r="BB48" s="116"/>
      <c r="BC48" s="116"/>
    </row>
    <row r="49" spans="1:55" ht="24" customHeight="1">
      <c r="A49" s="732">
        <f ca="1">+TODAY()</f>
        <v>42066</v>
      </c>
      <c r="B49" s="1124"/>
      <c r="C49" s="740"/>
      <c r="D49" s="740"/>
      <c r="E49" s="740"/>
      <c r="F49" s="740"/>
      <c r="G49" s="740"/>
      <c r="H49" s="740"/>
      <c r="I49" s="734"/>
      <c r="J49" s="735"/>
      <c r="K49" s="735"/>
      <c r="L49" s="735"/>
      <c r="M49" s="736"/>
      <c r="BB49" s="116"/>
      <c r="BC49" s="116"/>
    </row>
    <row r="50" spans="1:55" ht="24" customHeight="1">
      <c r="A50" s="730"/>
      <c r="B50" s="731"/>
      <c r="C50" s="740"/>
      <c r="D50" s="740"/>
      <c r="E50" s="740"/>
      <c r="F50" s="740"/>
      <c r="G50" s="740"/>
      <c r="H50" s="740"/>
      <c r="I50" s="737"/>
      <c r="J50" s="738"/>
      <c r="K50" s="738"/>
      <c r="L50" s="738"/>
      <c r="M50" s="739"/>
      <c r="BB50" s="116"/>
      <c r="BC50" s="116"/>
    </row>
    <row r="51" spans="1:13" ht="6" customHeight="1" thickBot="1">
      <c r="A51" s="1115"/>
      <c r="B51" s="845"/>
      <c r="C51" s="845"/>
      <c r="D51" s="845"/>
      <c r="E51" s="845"/>
      <c r="F51" s="845"/>
      <c r="G51" s="845"/>
      <c r="H51" s="845"/>
      <c r="I51" s="845"/>
      <c r="J51" s="845"/>
      <c r="K51" s="845"/>
      <c r="L51" s="845"/>
      <c r="M51" s="1116"/>
    </row>
    <row r="52" spans="1:13" ht="10.5" customHeight="1">
      <c r="A52" s="1117" t="s">
        <v>464</v>
      </c>
      <c r="B52" s="1118"/>
      <c r="C52" s="1118"/>
      <c r="D52" s="1118"/>
      <c r="E52" s="1118"/>
      <c r="F52" s="1118"/>
      <c r="G52" s="1118"/>
      <c r="H52" s="1118"/>
      <c r="I52" s="1118"/>
      <c r="J52" s="1118"/>
      <c r="K52" s="1118"/>
      <c r="L52" s="1118"/>
      <c r="M52" s="1118"/>
    </row>
    <row r="53" spans="1:13" ht="10.5" customHeight="1">
      <c r="A53" s="1121" t="s">
        <v>313</v>
      </c>
      <c r="B53" s="1122"/>
      <c r="C53" s="1122"/>
      <c r="D53" s="1122"/>
      <c r="E53" s="1122"/>
      <c r="F53" s="1122"/>
      <c r="G53" s="1122"/>
      <c r="H53" s="1122"/>
      <c r="I53" s="1122"/>
      <c r="J53" s="1122"/>
      <c r="K53" s="1122"/>
      <c r="L53" s="1122"/>
      <c r="M53" s="1122"/>
    </row>
    <row r="54" spans="1:13" ht="10.5" customHeight="1">
      <c r="A54" s="1119" t="s">
        <v>314</v>
      </c>
      <c r="B54" s="1119"/>
      <c r="C54" s="1119"/>
      <c r="D54" s="1119"/>
      <c r="E54" s="1119"/>
      <c r="F54" s="1119"/>
      <c r="G54" s="1119"/>
      <c r="H54" s="1119"/>
      <c r="I54" s="1119"/>
      <c r="J54" s="1119"/>
      <c r="K54" s="1119"/>
      <c r="L54" s="1119"/>
      <c r="M54" s="1119"/>
    </row>
    <row r="55" spans="1:13" ht="10.5" customHeight="1">
      <c r="A55" s="1120" t="str">
        <f>+DAP1!A46</f>
        <v>Formulář zpracovala ASPEKT HM, daňová, účetní a auditorská kancelář, www.danovapriznani.cz, business.center.cz</v>
      </c>
      <c r="B55" s="1120"/>
      <c r="C55" s="1120"/>
      <c r="D55" s="1120"/>
      <c r="E55" s="1120"/>
      <c r="F55" s="1120"/>
      <c r="G55" s="1120"/>
      <c r="H55" s="1120"/>
      <c r="I55" s="1120"/>
      <c r="J55" s="1120"/>
      <c r="K55" s="1120"/>
      <c r="L55" s="1120"/>
      <c r="M55" s="1120"/>
    </row>
    <row r="56" spans="1:13" ht="12.75">
      <c r="A56" s="1109">
        <v>1</v>
      </c>
      <c r="B56" s="1109"/>
      <c r="C56" s="1109"/>
      <c r="D56" s="1109"/>
      <c r="E56" s="1109"/>
      <c r="F56" s="1109"/>
      <c r="G56" s="1109"/>
      <c r="H56" s="1109"/>
      <c r="I56" s="1109"/>
      <c r="J56" s="1109"/>
      <c r="K56" s="1109"/>
      <c r="L56" s="1109"/>
      <c r="M56" s="1109"/>
    </row>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2.75"/>
    <row r="68" s="116" customFormat="1" ht="12.75"/>
    <row r="69" s="116" customFormat="1" ht="12.75"/>
    <row r="70" s="116" customFormat="1" ht="12.75"/>
    <row r="71" s="116" customFormat="1" ht="12.75"/>
    <row r="72" s="116" customFormat="1" ht="12.75"/>
    <row r="73" s="116" customFormat="1" ht="12.75"/>
    <row r="74" s="116" customFormat="1" ht="12.75"/>
    <row r="75" s="116" customFormat="1" ht="12.75"/>
    <row r="76" s="116" customFormat="1" ht="12.75"/>
    <row r="77" s="116" customFormat="1" ht="12.75"/>
    <row r="78" s="116" customFormat="1" ht="12.75"/>
    <row r="79" s="116" customFormat="1" ht="12.75"/>
    <row r="80" s="116" customFormat="1" ht="12.75"/>
    <row r="81" s="116" customFormat="1" ht="12.75"/>
    <row r="82" s="116" customFormat="1" ht="12.75"/>
    <row r="83" s="116" customFormat="1" ht="12.75"/>
    <row r="84" s="116" customFormat="1" ht="12.75"/>
    <row r="85" s="116" customFormat="1" ht="12.75"/>
    <row r="86" s="116" customFormat="1" ht="12.75"/>
    <row r="87" s="116" customFormat="1" ht="12.75"/>
    <row r="88" s="116" customFormat="1" ht="12.75"/>
    <row r="89" s="116" customFormat="1" ht="12.75"/>
    <row r="90" s="116" customFormat="1" ht="12.75"/>
    <row r="91" s="116" customFormat="1" ht="12.75"/>
    <row r="92" s="116" customFormat="1" ht="12.75"/>
    <row r="93" s="116" customFormat="1" ht="12.75"/>
    <row r="94" s="116" customFormat="1" ht="12.75"/>
    <row r="95" s="116" customFormat="1" ht="12.75"/>
    <row r="96" s="116" customFormat="1" ht="12.75"/>
    <row r="97" s="116" customFormat="1" ht="12.75"/>
    <row r="98" s="116" customFormat="1" ht="12.75"/>
    <row r="99" s="116" customFormat="1" ht="12.75"/>
    <row r="100" s="116" customFormat="1" ht="12.75"/>
    <row r="101" s="116" customFormat="1" ht="12.75"/>
    <row r="102" s="116" customFormat="1" ht="12.75"/>
    <row r="103" s="116" customFormat="1" ht="12.75"/>
    <row r="104" s="116" customFormat="1" ht="12.75"/>
    <row r="105" s="116" customFormat="1" ht="12.75"/>
    <row r="106" s="116" customFormat="1" ht="12.75"/>
    <row r="107" s="116" customFormat="1" ht="12.75"/>
    <row r="108" s="116" customFormat="1" ht="12.75"/>
    <row r="109" s="116" customFormat="1" ht="12.75"/>
    <row r="110" s="116" customFormat="1" ht="12.75"/>
    <row r="111" s="116" customFormat="1" ht="12.75"/>
    <row r="112" s="116" customFormat="1" ht="12.75"/>
    <row r="113" s="116" customFormat="1" ht="12.75"/>
    <row r="114" s="116" customFormat="1" ht="12.75"/>
    <row r="115" s="116" customFormat="1" ht="12.75"/>
    <row r="116" s="116" customFormat="1" ht="12.75"/>
    <row r="117" s="116" customFormat="1" ht="12.75"/>
    <row r="118" s="116" customFormat="1" ht="12.75"/>
    <row r="119" s="116" customFormat="1" ht="12.75"/>
    <row r="120" s="116" customFormat="1" ht="12.75"/>
    <row r="121" s="116" customFormat="1" ht="12.75"/>
    <row r="122" s="116" customFormat="1" ht="12.75"/>
    <row r="123" s="116" customFormat="1" ht="12.75"/>
    <row r="124" s="116" customFormat="1" ht="12.75"/>
    <row r="125" s="116" customFormat="1" ht="12.75"/>
    <row r="126" s="116" customFormat="1" ht="12.75"/>
    <row r="127" s="116" customFormat="1" ht="12.75"/>
    <row r="128" s="116" customFormat="1" ht="12.75"/>
    <row r="129" s="116" customFormat="1" ht="12.75"/>
    <row r="130" s="116" customFormat="1" ht="12.75"/>
    <row r="131" s="116" customFormat="1" ht="12.75"/>
    <row r="132" s="116" customFormat="1" ht="12.75"/>
    <row r="133" s="116" customFormat="1" ht="12.75"/>
    <row r="134" s="116" customFormat="1" ht="12.75"/>
    <row r="135" s="116" customFormat="1" ht="12.75"/>
    <row r="136" s="116" customFormat="1" ht="12.75"/>
    <row r="137" s="116" customFormat="1" ht="12.75"/>
    <row r="138" s="116" customFormat="1" ht="12.75"/>
    <row r="139" s="116" customFormat="1" ht="12.75"/>
    <row r="140" s="116" customFormat="1" ht="12.75"/>
    <row r="141" s="116" customFormat="1" ht="12.75"/>
    <row r="142" s="116" customFormat="1" ht="12.75"/>
    <row r="143" s="116" customFormat="1" ht="12.75"/>
    <row r="144" s="116" customFormat="1" ht="12.75"/>
    <row r="145" s="116" customFormat="1" ht="12.75"/>
    <row r="146" s="116" customFormat="1" ht="12.75"/>
    <row r="147" s="116" customFormat="1" ht="12.75"/>
    <row r="148" s="116" customFormat="1" ht="12.75"/>
    <row r="149" s="116" customFormat="1" ht="12.75"/>
    <row r="150" s="116" customFormat="1" ht="12.75"/>
    <row r="151" s="116" customFormat="1" ht="12.75"/>
    <row r="152" s="116" customFormat="1" ht="12.75"/>
    <row r="153" s="116" customFormat="1" ht="12.75"/>
    <row r="154" s="116" customFormat="1" ht="12.75"/>
    <row r="155" s="116" customFormat="1" ht="12.75"/>
    <row r="156" s="116" customFormat="1" ht="12.75"/>
    <row r="157" s="116" customFormat="1" ht="12.75"/>
    <row r="158" s="116" customFormat="1" ht="12.75"/>
    <row r="159" s="116" customFormat="1" ht="12.75"/>
    <row r="160" s="116" customFormat="1" ht="12.75"/>
    <row r="161" s="116" customFormat="1" ht="12.75"/>
  </sheetData>
  <sheetProtection password="EF65" sheet="1" objects="1" scenarios="1"/>
  <mergeCells count="95">
    <mergeCell ref="A7:M7"/>
    <mergeCell ref="A8:M8"/>
    <mergeCell ref="A9:G9"/>
    <mergeCell ref="I9:M9"/>
    <mergeCell ref="A1:D1"/>
    <mergeCell ref="A2:D2"/>
    <mergeCell ref="H1:M5"/>
    <mergeCell ref="E1:G1"/>
    <mergeCell ref="E2:G2"/>
    <mergeCell ref="L11:M11"/>
    <mergeCell ref="I11:K11"/>
    <mergeCell ref="G11:H11"/>
    <mergeCell ref="A3:G5"/>
    <mergeCell ref="A6:M6"/>
    <mergeCell ref="A15:M15"/>
    <mergeCell ref="A12:I13"/>
    <mergeCell ref="J12:M12"/>
    <mergeCell ref="A14:C14"/>
    <mergeCell ref="E14:M14"/>
    <mergeCell ref="G16:I16"/>
    <mergeCell ref="B16:F16"/>
    <mergeCell ref="J16:M16"/>
    <mergeCell ref="B17:F17"/>
    <mergeCell ref="G17:I17"/>
    <mergeCell ref="J17:M17"/>
    <mergeCell ref="B20:F20"/>
    <mergeCell ref="G20:I20"/>
    <mergeCell ref="J20:M20"/>
    <mergeCell ref="A21:M21"/>
    <mergeCell ref="B18:F18"/>
    <mergeCell ref="G18:I18"/>
    <mergeCell ref="J18:M18"/>
    <mergeCell ref="B19:F19"/>
    <mergeCell ref="G19:I19"/>
    <mergeCell ref="J19:M19"/>
    <mergeCell ref="B22:F22"/>
    <mergeCell ref="G22:I22"/>
    <mergeCell ref="J22:M22"/>
    <mergeCell ref="B23:F23"/>
    <mergeCell ref="G23:I23"/>
    <mergeCell ref="J23:M23"/>
    <mergeCell ref="B24:F24"/>
    <mergeCell ref="G24:I24"/>
    <mergeCell ref="J24:M24"/>
    <mergeCell ref="A33:M33"/>
    <mergeCell ref="B25:F25"/>
    <mergeCell ref="G25:I25"/>
    <mergeCell ref="J25:M25"/>
    <mergeCell ref="A26:M26"/>
    <mergeCell ref="B27:F27"/>
    <mergeCell ref="G27:I27"/>
    <mergeCell ref="J29:M30"/>
    <mergeCell ref="B29:F29"/>
    <mergeCell ref="G29:I29"/>
    <mergeCell ref="B30:F30"/>
    <mergeCell ref="G30:I30"/>
    <mergeCell ref="J27:M27"/>
    <mergeCell ref="B28:F28"/>
    <mergeCell ref="G28:I28"/>
    <mergeCell ref="J28:M28"/>
    <mergeCell ref="A37:M37"/>
    <mergeCell ref="A34:M34"/>
    <mergeCell ref="E35:M35"/>
    <mergeCell ref="B32:F32"/>
    <mergeCell ref="G32:I32"/>
    <mergeCell ref="J32:M32"/>
    <mergeCell ref="A42:M42"/>
    <mergeCell ref="A43:M43"/>
    <mergeCell ref="A44:M44"/>
    <mergeCell ref="A45:M45"/>
    <mergeCell ref="A38:M38"/>
    <mergeCell ref="A39:M39"/>
    <mergeCell ref="A40:M40"/>
    <mergeCell ref="A41:M41"/>
    <mergeCell ref="A46:M46"/>
    <mergeCell ref="A48:B48"/>
    <mergeCell ref="A49:B49"/>
    <mergeCell ref="I49:M50"/>
    <mergeCell ref="A50:B50"/>
    <mergeCell ref="C48:H50"/>
    <mergeCell ref="A56:M56"/>
    <mergeCell ref="A47:H47"/>
    <mergeCell ref="I47:M48"/>
    <mergeCell ref="A51:M51"/>
    <mergeCell ref="A52:M52"/>
    <mergeCell ref="A54:M54"/>
    <mergeCell ref="A55:M55"/>
    <mergeCell ref="A53:M53"/>
    <mergeCell ref="J31:M31"/>
    <mergeCell ref="A35:D35"/>
    <mergeCell ref="A36:D36"/>
    <mergeCell ref="E36:F36"/>
    <mergeCell ref="G36:M36"/>
    <mergeCell ref="B31:F31"/>
    <mergeCell ref="G31:I31"/>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A104" sqref="A104"/>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92" t="s">
        <v>399</v>
      </c>
      <c r="B1" s="349"/>
      <c r="C1" s="349"/>
      <c r="D1" s="349"/>
      <c r="E1" s="349"/>
      <c r="F1" s="29"/>
      <c r="G1" s="29"/>
    </row>
    <row r="2" spans="1:7" ht="18" customHeight="1">
      <c r="A2" s="1193" t="s">
        <v>331</v>
      </c>
      <c r="B2" s="1193"/>
      <c r="C2" s="1193"/>
      <c r="D2" s="1193"/>
      <c r="E2" s="1193"/>
      <c r="F2" s="29"/>
      <c r="G2" s="29"/>
    </row>
    <row r="3" spans="1:7" ht="18" customHeight="1">
      <c r="A3" s="289" t="s">
        <v>471</v>
      </c>
      <c r="B3" s="1194" t="str">
        <f>+CONCATENATE(ZAKL_DATA!B5," ",ZAKL_DATA!B4," ",ZAKL_DATA!B7)</f>
        <v>  </v>
      </c>
      <c r="C3" s="1195"/>
      <c r="D3" s="1195"/>
      <c r="E3" s="1195"/>
      <c r="G3" s="29"/>
    </row>
    <row r="4" spans="1:7" ht="18" customHeight="1">
      <c r="A4" s="1196"/>
      <c r="B4" s="850"/>
      <c r="C4" s="850"/>
      <c r="D4" s="850"/>
      <c r="E4" s="850"/>
      <c r="G4" s="29"/>
    </row>
    <row r="5" spans="1:7" ht="18" customHeight="1">
      <c r="A5" s="289" t="s">
        <v>157</v>
      </c>
      <c r="B5" s="290">
        <f>+DAP3!D26</f>
        <v>0</v>
      </c>
      <c r="C5" s="1196"/>
      <c r="D5" s="1196"/>
      <c r="E5" s="1196"/>
      <c r="F5" s="29"/>
      <c r="G5" s="29"/>
    </row>
    <row r="6" spans="1:7" ht="18" customHeight="1" thickBot="1">
      <c r="A6" s="1197"/>
      <c r="B6" s="845"/>
      <c r="C6" s="845"/>
      <c r="D6" s="845"/>
      <c r="E6" s="845"/>
      <c r="F6" s="29"/>
      <c r="G6" s="29"/>
    </row>
    <row r="7" spans="1:7" ht="18" customHeight="1">
      <c r="A7" s="291" t="s">
        <v>158</v>
      </c>
      <c r="B7" s="292" t="s">
        <v>159</v>
      </c>
      <c r="C7" s="292" t="s">
        <v>546</v>
      </c>
      <c r="D7" s="307" t="s">
        <v>547</v>
      </c>
      <c r="E7" s="293" t="s">
        <v>160</v>
      </c>
      <c r="F7" s="30"/>
      <c r="G7" s="29"/>
    </row>
    <row r="8" spans="1:7" ht="18" customHeight="1" thickBot="1">
      <c r="A8" s="294"/>
      <c r="B8" s="295" t="s">
        <v>161</v>
      </c>
      <c r="C8" s="295" t="s">
        <v>162</v>
      </c>
      <c r="D8" s="308" t="s">
        <v>162</v>
      </c>
      <c r="E8" s="296" t="s">
        <v>162</v>
      </c>
      <c r="F8" s="29"/>
      <c r="G8" s="29"/>
    </row>
    <row r="9" spans="1:7" ht="18" customHeight="1">
      <c r="A9" s="297">
        <v>42094</v>
      </c>
      <c r="B9" s="298">
        <f>+DAP3!D48</f>
        <v>0</v>
      </c>
      <c r="C9" s="298" t="s">
        <v>50</v>
      </c>
      <c r="D9" s="306" t="s">
        <v>50</v>
      </c>
      <c r="E9" s="299" t="s">
        <v>50</v>
      </c>
      <c r="G9" s="29"/>
    </row>
    <row r="10" spans="1:7" ht="30.75" customHeight="1">
      <c r="A10" s="300" t="s">
        <v>80</v>
      </c>
      <c r="B10" s="298">
        <v>0</v>
      </c>
      <c r="C10" s="298" t="s">
        <v>50</v>
      </c>
      <c r="D10" s="298" t="s">
        <v>50</v>
      </c>
      <c r="E10" s="299" t="s">
        <v>50</v>
      </c>
      <c r="G10" s="29"/>
    </row>
    <row r="11" spans="1:7" ht="18" customHeight="1">
      <c r="A11" s="297">
        <f>8+A9</f>
        <v>42102</v>
      </c>
      <c r="B11" s="298">
        <v>0</v>
      </c>
      <c r="C11" s="298" t="s">
        <v>50</v>
      </c>
      <c r="D11" s="298" t="s">
        <v>50</v>
      </c>
      <c r="E11" s="299" t="s">
        <v>50</v>
      </c>
      <c r="G11" s="29"/>
    </row>
    <row r="12" spans="1:7" ht="18" customHeight="1">
      <c r="A12" s="297">
        <f>+A11+12</f>
        <v>42114</v>
      </c>
      <c r="B12" s="298">
        <v>0</v>
      </c>
      <c r="C12" s="298" t="s">
        <v>50</v>
      </c>
      <c r="D12" s="298" t="s">
        <v>50</v>
      </c>
      <c r="E12" s="299" t="s">
        <v>50</v>
      </c>
      <c r="G12" s="29"/>
    </row>
    <row r="13" spans="1:7" ht="18" customHeight="1">
      <c r="A13" s="297">
        <f>22+A11</f>
        <v>42124</v>
      </c>
      <c r="B13" s="298">
        <v>0</v>
      </c>
      <c r="C13" s="298" t="s">
        <v>50</v>
      </c>
      <c r="D13" s="298" t="s">
        <v>50</v>
      </c>
      <c r="E13" s="299" t="s">
        <v>50</v>
      </c>
      <c r="G13" s="29"/>
    </row>
    <row r="14" spans="1:7" ht="18" customHeight="1">
      <c r="A14" s="297">
        <f>+A13+8</f>
        <v>42132</v>
      </c>
      <c r="B14" s="298">
        <v>0</v>
      </c>
      <c r="C14" s="298" t="s">
        <v>50</v>
      </c>
      <c r="D14" s="298" t="s">
        <v>50</v>
      </c>
      <c r="E14" s="299" t="s">
        <v>50</v>
      </c>
      <c r="G14" s="29"/>
    </row>
    <row r="15" spans="1:7" ht="18" customHeight="1">
      <c r="A15" s="297">
        <f>12+A14</f>
        <v>42144</v>
      </c>
      <c r="B15" s="298">
        <v>0</v>
      </c>
      <c r="C15" s="298" t="s">
        <v>50</v>
      </c>
      <c r="D15" s="298" t="s">
        <v>50</v>
      </c>
      <c r="E15" s="299" t="s">
        <v>50</v>
      </c>
      <c r="G15" s="29"/>
    </row>
    <row r="16" spans="1:7" ht="18" customHeight="1">
      <c r="A16" s="297">
        <f>31+A14</f>
        <v>42163</v>
      </c>
      <c r="B16" s="298">
        <v>0</v>
      </c>
      <c r="C16" s="298" t="s">
        <v>50</v>
      </c>
      <c r="D16" s="298" t="s">
        <v>50</v>
      </c>
      <c r="E16" s="299" t="s">
        <v>50</v>
      </c>
      <c r="G16" s="29"/>
    </row>
    <row r="17" spans="1:5" ht="18" customHeight="1">
      <c r="A17" s="297">
        <f>8+A16-1</f>
        <v>42170</v>
      </c>
      <c r="B17" s="298">
        <f>CEILING(+A104*(IF($B$5&gt;150000,$B$5/4,0)+IF($B$5&gt;30000,$B$5*0.4,0)*IF($B$5&lt;150000,1,0)),100)</f>
        <v>0</v>
      </c>
      <c r="C17" s="298" t="s">
        <v>50</v>
      </c>
      <c r="D17" s="298" t="s">
        <v>50</v>
      </c>
      <c r="E17" s="299" t="s">
        <v>50</v>
      </c>
    </row>
    <row r="18" spans="1:5" ht="18" customHeight="1">
      <c r="A18" s="297">
        <f>5+A17</f>
        <v>42175</v>
      </c>
      <c r="B18" s="298">
        <v>0</v>
      </c>
      <c r="C18" s="298" t="s">
        <v>50</v>
      </c>
      <c r="D18" s="298" t="s">
        <v>50</v>
      </c>
      <c r="E18" s="299" t="s">
        <v>50</v>
      </c>
    </row>
    <row r="19" spans="1:5" ht="18" customHeight="1">
      <c r="A19" s="297">
        <f>23+A17</f>
        <v>42193</v>
      </c>
      <c r="B19" s="298">
        <v>0</v>
      </c>
      <c r="C19" s="298" t="s">
        <v>50</v>
      </c>
      <c r="D19" s="298" t="s">
        <v>50</v>
      </c>
      <c r="E19" s="299" t="s">
        <v>50</v>
      </c>
    </row>
    <row r="20" spans="1:5" ht="18" customHeight="1">
      <c r="A20" s="297">
        <f>12+A19</f>
        <v>42205</v>
      </c>
      <c r="B20" s="298">
        <v>0</v>
      </c>
      <c r="C20" s="298" t="s">
        <v>50</v>
      </c>
      <c r="D20" s="298" t="s">
        <v>50</v>
      </c>
      <c r="E20" s="299" t="s">
        <v>50</v>
      </c>
    </row>
    <row r="21" spans="1:5" ht="19.5" customHeight="1">
      <c r="A21" s="297">
        <f>31+A19</f>
        <v>42224</v>
      </c>
      <c r="B21" s="298">
        <v>0</v>
      </c>
      <c r="C21" s="298" t="s">
        <v>50</v>
      </c>
      <c r="D21" s="298" t="s">
        <v>50</v>
      </c>
      <c r="E21" s="299" t="s">
        <v>50</v>
      </c>
    </row>
    <row r="22" spans="1:5" ht="19.5" customHeight="1">
      <c r="A22" s="297">
        <f>12+A21</f>
        <v>42236</v>
      </c>
      <c r="B22" s="298">
        <v>0</v>
      </c>
      <c r="C22" s="298" t="s">
        <v>50</v>
      </c>
      <c r="D22" s="298" t="s">
        <v>50</v>
      </c>
      <c r="E22" s="299" t="s">
        <v>50</v>
      </c>
    </row>
    <row r="23" spans="1:5" ht="18" customHeight="1">
      <c r="A23" s="297">
        <f>31+A21</f>
        <v>42255</v>
      </c>
      <c r="B23" s="298">
        <v>0</v>
      </c>
      <c r="C23" s="298" t="s">
        <v>50</v>
      </c>
      <c r="D23" s="298" t="s">
        <v>50</v>
      </c>
      <c r="E23" s="299" t="s">
        <v>50</v>
      </c>
    </row>
    <row r="24" spans="1:5" ht="18" customHeight="1">
      <c r="A24" s="297">
        <f>7+A23</f>
        <v>42262</v>
      </c>
      <c r="B24" s="298">
        <f>CEILING(+A104*(IF($B$5&gt;150000,$B$5/4,0)),100)</f>
        <v>0</v>
      </c>
      <c r="C24" s="298" t="s">
        <v>50</v>
      </c>
      <c r="D24" s="298" t="s">
        <v>50</v>
      </c>
      <c r="E24" s="299" t="s">
        <v>50</v>
      </c>
    </row>
    <row r="25" spans="1:5" ht="18" customHeight="1">
      <c r="A25" s="297">
        <f>5+A24</f>
        <v>42267</v>
      </c>
      <c r="B25" s="298">
        <v>0</v>
      </c>
      <c r="C25" s="298" t="s">
        <v>50</v>
      </c>
      <c r="D25" s="298" t="s">
        <v>50</v>
      </c>
      <c r="E25" s="299" t="s">
        <v>50</v>
      </c>
    </row>
    <row r="26" spans="1:5" ht="18" customHeight="1">
      <c r="A26" s="297">
        <f>23+A24</f>
        <v>42285</v>
      </c>
      <c r="B26" s="298">
        <v>0</v>
      </c>
      <c r="C26" s="298" t="s">
        <v>50</v>
      </c>
      <c r="D26" s="298" t="s">
        <v>50</v>
      </c>
      <c r="E26" s="299" t="s">
        <v>50</v>
      </c>
    </row>
    <row r="27" spans="1:5" ht="18" customHeight="1">
      <c r="A27" s="297">
        <f>12+A26</f>
        <v>42297</v>
      </c>
      <c r="B27" s="298">
        <v>0</v>
      </c>
      <c r="C27" s="298" t="s">
        <v>50</v>
      </c>
      <c r="D27" s="298" t="s">
        <v>50</v>
      </c>
      <c r="E27" s="299" t="s">
        <v>50</v>
      </c>
    </row>
    <row r="28" spans="1:5" ht="18" customHeight="1">
      <c r="A28" s="297">
        <f>31+A26</f>
        <v>42316</v>
      </c>
      <c r="B28" s="298">
        <v>0</v>
      </c>
      <c r="C28" s="298" t="s">
        <v>50</v>
      </c>
      <c r="D28" s="298" t="s">
        <v>50</v>
      </c>
      <c r="E28" s="299" t="s">
        <v>50</v>
      </c>
    </row>
    <row r="29" spans="1:5" ht="18" customHeight="1">
      <c r="A29" s="297">
        <f>12+A28</f>
        <v>42328</v>
      </c>
      <c r="B29" s="298">
        <v>0</v>
      </c>
      <c r="C29" s="298" t="s">
        <v>50</v>
      </c>
      <c r="D29" s="298" t="s">
        <v>50</v>
      </c>
      <c r="E29" s="299" t="s">
        <v>50</v>
      </c>
    </row>
    <row r="30" spans="1:5" ht="18" customHeight="1">
      <c r="A30" s="297">
        <f>30+A28</f>
        <v>42346</v>
      </c>
      <c r="B30" s="298">
        <v>0</v>
      </c>
      <c r="C30" s="298" t="s">
        <v>50</v>
      </c>
      <c r="D30" s="298" t="s">
        <v>50</v>
      </c>
      <c r="E30" s="299" t="s">
        <v>50</v>
      </c>
    </row>
    <row r="31" spans="1:5" ht="18" customHeight="1">
      <c r="A31" s="297">
        <f>22+A30+1-16</f>
        <v>42353</v>
      </c>
      <c r="B31" s="298">
        <f>CEILING(+A104*(IF($B$5&gt;150000,$B$5/4,0)+IF($B$5&gt;30000,$B$5*0.4,0)*IF($B$5&lt;150000,1,0)),100)</f>
        <v>0</v>
      </c>
      <c r="C31" s="298" t="s">
        <v>50</v>
      </c>
      <c r="D31" s="298" t="s">
        <v>50</v>
      </c>
      <c r="E31" s="299" t="s">
        <v>50</v>
      </c>
    </row>
    <row r="32" spans="1:5" ht="18" customHeight="1">
      <c r="A32" s="297">
        <f>5+A31</f>
        <v>42358</v>
      </c>
      <c r="B32" s="298">
        <v>0</v>
      </c>
      <c r="C32" s="298" t="s">
        <v>50</v>
      </c>
      <c r="D32" s="298" t="s">
        <v>50</v>
      </c>
      <c r="E32" s="299" t="s">
        <v>50</v>
      </c>
    </row>
    <row r="33" spans="1:5" ht="18" customHeight="1">
      <c r="A33" s="301">
        <f>24+A31</f>
        <v>42377</v>
      </c>
      <c r="B33" s="302">
        <v>0</v>
      </c>
      <c r="C33" s="298" t="s">
        <v>50</v>
      </c>
      <c r="D33" s="298" t="s">
        <v>50</v>
      </c>
      <c r="E33" s="299" t="s">
        <v>50</v>
      </c>
    </row>
    <row r="34" spans="1:5" ht="18" customHeight="1">
      <c r="A34" s="297">
        <f>12+A33</f>
        <v>42389</v>
      </c>
      <c r="B34" s="302">
        <v>0</v>
      </c>
      <c r="C34" s="298" t="s">
        <v>50</v>
      </c>
      <c r="D34" s="298" t="s">
        <v>50</v>
      </c>
      <c r="E34" s="299" t="s">
        <v>50</v>
      </c>
    </row>
    <row r="35" spans="1:5" ht="18" customHeight="1">
      <c r="A35" s="301">
        <f>31+A33</f>
        <v>42408</v>
      </c>
      <c r="B35" s="302">
        <v>0</v>
      </c>
      <c r="C35" s="298" t="s">
        <v>50</v>
      </c>
      <c r="D35" s="298" t="s">
        <v>50</v>
      </c>
      <c r="E35" s="299" t="s">
        <v>50</v>
      </c>
    </row>
    <row r="36" spans="1:5" ht="18" customHeight="1">
      <c r="A36" s="297">
        <f>12+A35</f>
        <v>42420</v>
      </c>
      <c r="B36" s="302">
        <v>0</v>
      </c>
      <c r="C36" s="298" t="s">
        <v>50</v>
      </c>
      <c r="D36" s="298" t="s">
        <v>50</v>
      </c>
      <c r="E36" s="299" t="s">
        <v>50</v>
      </c>
    </row>
    <row r="37" spans="1:5" ht="18" customHeight="1">
      <c r="A37" s="301">
        <f>29+A35</f>
        <v>42437</v>
      </c>
      <c r="B37" s="302">
        <v>0</v>
      </c>
      <c r="C37" s="298" t="s">
        <v>50</v>
      </c>
      <c r="D37" s="298" t="s">
        <v>50</v>
      </c>
      <c r="E37" s="299" t="s">
        <v>50</v>
      </c>
    </row>
    <row r="38" spans="1:5" ht="18" customHeight="1">
      <c r="A38" s="303">
        <f>7+A37</f>
        <v>42444</v>
      </c>
      <c r="B38" s="304">
        <f>CEILING(+A104*(IF($B$5&gt;150000,$B$5/4,0)),100)</f>
        <v>0</v>
      </c>
      <c r="C38" s="298" t="s">
        <v>50</v>
      </c>
      <c r="D38" s="298" t="s">
        <v>50</v>
      </c>
      <c r="E38" s="299" t="s">
        <v>50</v>
      </c>
    </row>
    <row r="39" spans="1:5" ht="18" customHeight="1" thickBot="1">
      <c r="A39" s="305">
        <f>5+A38</f>
        <v>42449</v>
      </c>
      <c r="B39" s="240">
        <v>0</v>
      </c>
      <c r="C39" s="240" t="str">
        <f>+C36</f>
        <v>XXX</v>
      </c>
      <c r="D39" s="240" t="str">
        <f>+D36</f>
        <v>XXX</v>
      </c>
      <c r="E39" s="241" t="s">
        <v>50</v>
      </c>
    </row>
    <row r="40" spans="1:5" ht="17.25" customHeight="1">
      <c r="A40" s="1188" t="s">
        <v>472</v>
      </c>
      <c r="B40" s="1189"/>
      <c r="C40" s="1189"/>
      <c r="D40" s="1189"/>
      <c r="E40" s="1189"/>
    </row>
    <row r="41" spans="1:5" ht="18" customHeight="1">
      <c r="A41" s="1190" t="str">
        <f>+DAP1!A46</f>
        <v>Formulář zpracovala ASPEKT HM, daňová, účetní a auditorská kancelář, www.danovapriznani.cz, business.center.cz</v>
      </c>
      <c r="B41" s="1191"/>
      <c r="C41" s="1191"/>
      <c r="D41" s="1191"/>
      <c r="E41" s="1191"/>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f>+IF(DAP2!E11&lt;0.5*DAP2!E18,+IF(DAP2!E11/DAP2!E18&gt;0.15,0.5,1),0)</f>
        <v>0</v>
      </c>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0:E40"/>
    <mergeCell ref="A41:E41"/>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17" sqref="B17"/>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92" t="str">
        <f>+Zálohy1!A1</f>
        <v>Platební kalendář daňových povinností 2015 - 2016</v>
      </c>
      <c r="B1" s="349"/>
      <c r="C1" s="349"/>
      <c r="D1" s="349"/>
      <c r="E1" s="349"/>
      <c r="F1" s="29"/>
      <c r="G1" s="29"/>
    </row>
    <row r="2" spans="1:7" ht="18" customHeight="1">
      <c r="A2" s="1193" t="s">
        <v>332</v>
      </c>
      <c r="B2" s="1193"/>
      <c r="C2" s="1193"/>
      <c r="D2" s="1193"/>
      <c r="E2" s="1193"/>
      <c r="F2" s="29"/>
      <c r="G2" s="29"/>
    </row>
    <row r="3" spans="1:7" ht="18" customHeight="1">
      <c r="A3" s="289" t="s">
        <v>471</v>
      </c>
      <c r="B3" s="1194" t="str">
        <f>+Zálohy1!B3</f>
        <v>  </v>
      </c>
      <c r="C3" s="1195"/>
      <c r="D3" s="1195"/>
      <c r="E3" s="1195"/>
      <c r="G3" s="29"/>
    </row>
    <row r="4" spans="1:7" ht="18" customHeight="1">
      <c r="A4" s="1196"/>
      <c r="B4" s="850"/>
      <c r="C4" s="850"/>
      <c r="D4" s="850"/>
      <c r="E4" s="850"/>
      <c r="G4" s="29"/>
    </row>
    <row r="5" spans="1:7" ht="18" customHeight="1">
      <c r="A5" s="289" t="s">
        <v>157</v>
      </c>
      <c r="B5" s="290">
        <f>+Zálohy1!B5</f>
        <v>0</v>
      </c>
      <c r="C5" s="1196"/>
      <c r="D5" s="1196"/>
      <c r="E5" s="1196"/>
      <c r="F5" s="29"/>
      <c r="G5" s="29"/>
    </row>
    <row r="6" spans="1:7" ht="18" customHeight="1" thickBot="1">
      <c r="A6" s="1197"/>
      <c r="B6" s="845"/>
      <c r="C6" s="845"/>
      <c r="D6" s="845"/>
      <c r="E6" s="845"/>
      <c r="F6" s="29"/>
      <c r="G6" s="29"/>
    </row>
    <row r="7" spans="1:7" ht="18" customHeight="1">
      <c r="A7" s="291" t="s">
        <v>158</v>
      </c>
      <c r="B7" s="292" t="s">
        <v>159</v>
      </c>
      <c r="C7" s="292" t="s">
        <v>546</v>
      </c>
      <c r="D7" s="307" t="s">
        <v>547</v>
      </c>
      <c r="E7" s="293" t="s">
        <v>160</v>
      </c>
      <c r="F7" s="30"/>
      <c r="G7" s="29"/>
    </row>
    <row r="8" spans="1:7" ht="18" customHeight="1" thickBot="1">
      <c r="A8" s="294"/>
      <c r="B8" s="295" t="s">
        <v>161</v>
      </c>
      <c r="C8" s="295" t="s">
        <v>162</v>
      </c>
      <c r="D8" s="308" t="s">
        <v>162</v>
      </c>
      <c r="E8" s="296" t="s">
        <v>162</v>
      </c>
      <c r="F8" s="29"/>
      <c r="G8" s="29"/>
    </row>
    <row r="9" spans="1:7" ht="18" customHeight="1">
      <c r="A9" s="297">
        <v>42185</v>
      </c>
      <c r="B9" s="298">
        <f>+Zálohy1!B9</f>
        <v>0</v>
      </c>
      <c r="C9" s="298" t="s">
        <v>50</v>
      </c>
      <c r="D9" s="298" t="s">
        <v>50</v>
      </c>
      <c r="E9" s="299" t="s">
        <v>50</v>
      </c>
      <c r="G9" s="29"/>
    </row>
    <row r="10" spans="1:7" ht="30.75" customHeight="1">
      <c r="A10" s="300" t="s">
        <v>80</v>
      </c>
      <c r="B10" s="298">
        <v>0</v>
      </c>
      <c r="C10" s="298" t="s">
        <v>50</v>
      </c>
      <c r="D10" s="298" t="s">
        <v>50</v>
      </c>
      <c r="E10" s="299" t="s">
        <v>50</v>
      </c>
      <c r="G10" s="29"/>
    </row>
    <row r="11" spans="1:7" ht="18" customHeight="1">
      <c r="A11" s="297">
        <f>8+A9</f>
        <v>42193</v>
      </c>
      <c r="B11" s="298">
        <v>0</v>
      </c>
      <c r="C11" s="298" t="s">
        <v>50</v>
      </c>
      <c r="D11" s="298" t="s">
        <v>50</v>
      </c>
      <c r="E11" s="299" t="s">
        <v>50</v>
      </c>
      <c r="G11" s="29"/>
    </row>
    <row r="12" spans="1:7" ht="18" customHeight="1">
      <c r="A12" s="297">
        <f>12+A11</f>
        <v>42205</v>
      </c>
      <c r="B12" s="298">
        <v>0</v>
      </c>
      <c r="C12" s="298" t="s">
        <v>50</v>
      </c>
      <c r="D12" s="298" t="s">
        <v>50</v>
      </c>
      <c r="E12" s="299" t="s">
        <v>50</v>
      </c>
      <c r="G12" s="29"/>
    </row>
    <row r="13" spans="1:7" ht="18" customHeight="1">
      <c r="A13" s="297">
        <f>23+A11</f>
        <v>42216</v>
      </c>
      <c r="B13" s="298">
        <v>0</v>
      </c>
      <c r="C13" s="298" t="s">
        <v>50</v>
      </c>
      <c r="D13" s="298" t="s">
        <v>50</v>
      </c>
      <c r="E13" s="299" t="s">
        <v>50</v>
      </c>
      <c r="G13" s="29"/>
    </row>
    <row r="14" spans="1:7" ht="18" customHeight="1">
      <c r="A14" s="297">
        <f>+A13+8</f>
        <v>42224</v>
      </c>
      <c r="B14" s="298">
        <v>0</v>
      </c>
      <c r="C14" s="298" t="s">
        <v>50</v>
      </c>
      <c r="D14" s="298" t="s">
        <v>50</v>
      </c>
      <c r="E14" s="299" t="s">
        <v>50</v>
      </c>
      <c r="G14" s="29"/>
    </row>
    <row r="15" spans="1:7" ht="18" customHeight="1">
      <c r="A15" s="297">
        <f>12+A14</f>
        <v>42236</v>
      </c>
      <c r="B15" s="298">
        <v>0</v>
      </c>
      <c r="C15" s="298" t="s">
        <v>50</v>
      </c>
      <c r="D15" s="298" t="s">
        <v>50</v>
      </c>
      <c r="E15" s="299" t="s">
        <v>50</v>
      </c>
      <c r="G15" s="29"/>
    </row>
    <row r="16" spans="1:7" ht="18" customHeight="1">
      <c r="A16" s="297">
        <f>31+A14</f>
        <v>42255</v>
      </c>
      <c r="B16" s="298">
        <v>0</v>
      </c>
      <c r="C16" s="298" t="s">
        <v>50</v>
      </c>
      <c r="D16" s="298" t="s">
        <v>50</v>
      </c>
      <c r="E16" s="299" t="s">
        <v>50</v>
      </c>
      <c r="G16" s="29"/>
    </row>
    <row r="17" spans="1:5" ht="18" customHeight="1">
      <c r="A17" s="297">
        <f>8+A16-1</f>
        <v>42262</v>
      </c>
      <c r="B17" s="298">
        <f>+Zálohy1!B24</f>
        <v>0</v>
      </c>
      <c r="C17" s="298" t="s">
        <v>50</v>
      </c>
      <c r="D17" s="298" t="s">
        <v>50</v>
      </c>
      <c r="E17" s="299" t="s">
        <v>50</v>
      </c>
    </row>
    <row r="18" spans="1:5" ht="18" customHeight="1">
      <c r="A18" s="297">
        <f>5+A17</f>
        <v>42267</v>
      </c>
      <c r="B18" s="298">
        <v>0</v>
      </c>
      <c r="C18" s="298" t="s">
        <v>50</v>
      </c>
      <c r="D18" s="298" t="s">
        <v>50</v>
      </c>
      <c r="E18" s="299" t="s">
        <v>50</v>
      </c>
    </row>
    <row r="19" spans="1:5" ht="18" customHeight="1">
      <c r="A19" s="297">
        <f>23+A17</f>
        <v>42285</v>
      </c>
      <c r="B19" s="298">
        <v>0</v>
      </c>
      <c r="C19" s="298" t="s">
        <v>50</v>
      </c>
      <c r="D19" s="298" t="s">
        <v>50</v>
      </c>
      <c r="E19" s="299" t="s">
        <v>50</v>
      </c>
    </row>
    <row r="20" spans="1:5" ht="18" customHeight="1">
      <c r="A20" s="297">
        <f>12+A19</f>
        <v>42297</v>
      </c>
      <c r="B20" s="298">
        <v>0</v>
      </c>
      <c r="C20" s="298" t="s">
        <v>50</v>
      </c>
      <c r="D20" s="298" t="s">
        <v>50</v>
      </c>
      <c r="E20" s="299" t="s">
        <v>50</v>
      </c>
    </row>
    <row r="21" spans="1:5" ht="19.5" customHeight="1">
      <c r="A21" s="297">
        <f>31+A19</f>
        <v>42316</v>
      </c>
      <c r="B21" s="298">
        <v>0</v>
      </c>
      <c r="C21" s="298" t="s">
        <v>50</v>
      </c>
      <c r="D21" s="298" t="s">
        <v>50</v>
      </c>
      <c r="E21" s="299" t="s">
        <v>50</v>
      </c>
    </row>
    <row r="22" spans="1:5" ht="19.5" customHeight="1">
      <c r="A22" s="297">
        <f>12+A21</f>
        <v>42328</v>
      </c>
      <c r="B22" s="298">
        <v>0</v>
      </c>
      <c r="C22" s="298" t="s">
        <v>50</v>
      </c>
      <c r="D22" s="298" t="s">
        <v>50</v>
      </c>
      <c r="E22" s="299" t="s">
        <v>50</v>
      </c>
    </row>
    <row r="23" spans="1:5" ht="18" customHeight="1">
      <c r="A23" s="297">
        <f>30+A21</f>
        <v>42346</v>
      </c>
      <c r="B23" s="298">
        <v>0</v>
      </c>
      <c r="C23" s="298" t="s">
        <v>50</v>
      </c>
      <c r="D23" s="298" t="s">
        <v>50</v>
      </c>
      <c r="E23" s="299" t="s">
        <v>50</v>
      </c>
    </row>
    <row r="24" spans="1:5" ht="18" customHeight="1">
      <c r="A24" s="297">
        <f>7+A23</f>
        <v>42353</v>
      </c>
      <c r="B24" s="298">
        <f>+Zálohy1!B31</f>
        <v>0</v>
      </c>
      <c r="C24" s="298" t="s">
        <v>50</v>
      </c>
      <c r="D24" s="298" t="s">
        <v>50</v>
      </c>
      <c r="E24" s="299" t="s">
        <v>50</v>
      </c>
    </row>
    <row r="25" spans="1:5" ht="18" customHeight="1">
      <c r="A25" s="297">
        <f>5+A24</f>
        <v>42358</v>
      </c>
      <c r="B25" s="298">
        <v>0</v>
      </c>
      <c r="C25" s="298" t="s">
        <v>50</v>
      </c>
      <c r="D25" s="298" t="s">
        <v>50</v>
      </c>
      <c r="E25" s="299" t="s">
        <v>50</v>
      </c>
    </row>
    <row r="26" spans="1:5" ht="18" customHeight="1">
      <c r="A26" s="297">
        <f>24+A24</f>
        <v>42377</v>
      </c>
      <c r="B26" s="298">
        <v>0</v>
      </c>
      <c r="C26" s="298" t="s">
        <v>50</v>
      </c>
      <c r="D26" s="298" t="s">
        <v>50</v>
      </c>
      <c r="E26" s="299" t="s">
        <v>50</v>
      </c>
    </row>
    <row r="27" spans="1:5" ht="18" customHeight="1">
      <c r="A27" s="297">
        <f>12+A26</f>
        <v>42389</v>
      </c>
      <c r="B27" s="298">
        <v>0</v>
      </c>
      <c r="C27" s="298" t="s">
        <v>50</v>
      </c>
      <c r="D27" s="298" t="s">
        <v>50</v>
      </c>
      <c r="E27" s="299" t="s">
        <v>50</v>
      </c>
    </row>
    <row r="28" spans="1:5" ht="18" customHeight="1">
      <c r="A28" s="297">
        <f>31+A26</f>
        <v>42408</v>
      </c>
      <c r="B28" s="298">
        <v>0</v>
      </c>
      <c r="C28" s="298" t="s">
        <v>50</v>
      </c>
      <c r="D28" s="298" t="s">
        <v>50</v>
      </c>
      <c r="E28" s="299" t="s">
        <v>50</v>
      </c>
    </row>
    <row r="29" spans="1:5" ht="18" customHeight="1">
      <c r="A29" s="297">
        <f>12+A28</f>
        <v>42420</v>
      </c>
      <c r="B29" s="298">
        <v>0</v>
      </c>
      <c r="C29" s="298" t="s">
        <v>50</v>
      </c>
      <c r="D29" s="298" t="s">
        <v>50</v>
      </c>
      <c r="E29" s="299" t="s">
        <v>50</v>
      </c>
    </row>
    <row r="30" spans="1:5" ht="18" customHeight="1">
      <c r="A30" s="297">
        <f>29+A28</f>
        <v>42437</v>
      </c>
      <c r="B30" s="298">
        <v>0</v>
      </c>
      <c r="C30" s="298" t="s">
        <v>50</v>
      </c>
      <c r="D30" s="298" t="s">
        <v>50</v>
      </c>
      <c r="E30" s="299" t="s">
        <v>50</v>
      </c>
    </row>
    <row r="31" spans="1:5" ht="18" customHeight="1">
      <c r="A31" s="297">
        <f>22+A30+1-16</f>
        <v>42444</v>
      </c>
      <c r="B31" s="298">
        <f>+B17</f>
        <v>0</v>
      </c>
      <c r="C31" s="298" t="s">
        <v>50</v>
      </c>
      <c r="D31" s="298" t="s">
        <v>50</v>
      </c>
      <c r="E31" s="299" t="s">
        <v>50</v>
      </c>
    </row>
    <row r="32" spans="1:5" ht="18" customHeight="1">
      <c r="A32" s="297">
        <f>5+A31</f>
        <v>42449</v>
      </c>
      <c r="B32" s="298">
        <v>0</v>
      </c>
      <c r="C32" s="298" t="s">
        <v>50</v>
      </c>
      <c r="D32" s="298" t="s">
        <v>50</v>
      </c>
      <c r="E32" s="299" t="s">
        <v>50</v>
      </c>
    </row>
    <row r="33" spans="1:5" ht="18" customHeight="1">
      <c r="A33" s="301">
        <f>24+A31</f>
        <v>42468</v>
      </c>
      <c r="B33" s="302">
        <v>0</v>
      </c>
      <c r="C33" s="298" t="s">
        <v>50</v>
      </c>
      <c r="D33" s="298" t="s">
        <v>50</v>
      </c>
      <c r="E33" s="299" t="s">
        <v>50</v>
      </c>
    </row>
    <row r="34" spans="1:5" ht="18" customHeight="1">
      <c r="A34" s="297">
        <f>12+A33</f>
        <v>42480</v>
      </c>
      <c r="B34" s="302">
        <v>0</v>
      </c>
      <c r="C34" s="298" t="s">
        <v>50</v>
      </c>
      <c r="D34" s="298" t="s">
        <v>50</v>
      </c>
      <c r="E34" s="299" t="s">
        <v>50</v>
      </c>
    </row>
    <row r="35" spans="1:5" ht="18" customHeight="1">
      <c r="A35" s="301">
        <f>30+A33</f>
        <v>42498</v>
      </c>
      <c r="B35" s="302">
        <v>0</v>
      </c>
      <c r="C35" s="298" t="s">
        <v>50</v>
      </c>
      <c r="D35" s="298" t="s">
        <v>50</v>
      </c>
      <c r="E35" s="299" t="s">
        <v>50</v>
      </c>
    </row>
    <row r="36" spans="1:5" ht="18" customHeight="1">
      <c r="A36" s="297">
        <f>12+A35</f>
        <v>42510</v>
      </c>
      <c r="B36" s="302">
        <v>0</v>
      </c>
      <c r="C36" s="298" t="s">
        <v>50</v>
      </c>
      <c r="D36" s="298" t="s">
        <v>50</v>
      </c>
      <c r="E36" s="299" t="s">
        <v>50</v>
      </c>
    </row>
    <row r="37" spans="1:5" ht="18" customHeight="1">
      <c r="A37" s="301">
        <f>31+A35</f>
        <v>42529</v>
      </c>
      <c r="B37" s="302">
        <v>0</v>
      </c>
      <c r="C37" s="298" t="s">
        <v>50</v>
      </c>
      <c r="D37" s="298" t="s">
        <v>50</v>
      </c>
      <c r="E37" s="299" t="s">
        <v>50</v>
      </c>
    </row>
    <row r="38" spans="1:5" ht="18" customHeight="1">
      <c r="A38" s="301">
        <f>7+A37</f>
        <v>42536</v>
      </c>
      <c r="B38" s="298">
        <f>+B24</f>
        <v>0</v>
      </c>
      <c r="C38" s="298" t="s">
        <v>50</v>
      </c>
      <c r="D38" s="298" t="s">
        <v>50</v>
      </c>
      <c r="E38" s="299" t="s">
        <v>50</v>
      </c>
    </row>
    <row r="39" spans="1:5" ht="18" customHeight="1" thickBot="1">
      <c r="A39" s="305">
        <f>5+A38</f>
        <v>42541</v>
      </c>
      <c r="B39" s="240">
        <v>0</v>
      </c>
      <c r="C39" s="240" t="s">
        <v>50</v>
      </c>
      <c r="D39" s="240" t="s">
        <v>50</v>
      </c>
      <c r="E39" s="241" t="s">
        <v>50</v>
      </c>
    </row>
    <row r="40" spans="1:5" ht="14.25" customHeight="1">
      <c r="A40" s="1188" t="s">
        <v>472</v>
      </c>
      <c r="B40" s="1189"/>
      <c r="C40" s="1189"/>
      <c r="D40" s="1189"/>
      <c r="E40" s="1189"/>
    </row>
    <row r="41" spans="1:5" ht="18" customHeight="1">
      <c r="A41" s="1190" t="str">
        <f>+Zálohy1!A41</f>
        <v>Formulář zpracovala ASPEKT HM, daňová, účetní a auditorská kancelář, www.danovapriznani.cz, business.center.cz</v>
      </c>
      <c r="B41" s="1191"/>
      <c r="C41" s="1191"/>
      <c r="D41" s="1191"/>
      <c r="E41" s="1191"/>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1:E41"/>
    <mergeCell ref="C5:E5"/>
    <mergeCell ref="A6:E6"/>
    <mergeCell ref="A1:E1"/>
    <mergeCell ref="A2:E2"/>
    <mergeCell ref="B3:E3"/>
    <mergeCell ref="A4:E4"/>
    <mergeCell ref="A40:E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D3" sqref="D3"/>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0" customFormat="1" ht="18">
      <c r="A1" s="348" t="s">
        <v>197</v>
      </c>
      <c r="B1" s="349"/>
      <c r="C1" s="349"/>
      <c r="D1" s="349"/>
      <c r="E1" s="349"/>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row>
    <row r="2" spans="1:37" s="150" customFormat="1" ht="18">
      <c r="A2" s="280"/>
      <c r="B2" s="281" t="s">
        <v>100</v>
      </c>
      <c r="C2" s="282"/>
      <c r="D2" s="288" t="s">
        <v>548</v>
      </c>
      <c r="E2" s="283"/>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7" s="150" customFormat="1" ht="15.75" customHeight="1">
      <c r="A3" s="196"/>
      <c r="B3" s="197" t="s">
        <v>198</v>
      </c>
      <c r="C3" s="151"/>
      <c r="D3" s="197" t="s">
        <v>202</v>
      </c>
      <c r="E3" s="193"/>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s="150" customFormat="1" ht="15.75" customHeight="1">
      <c r="A4" s="198" t="s">
        <v>222</v>
      </c>
      <c r="B4" s="210"/>
      <c r="C4" s="199"/>
      <c r="D4" s="352"/>
      <c r="E4" s="151" t="s">
        <v>203</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row>
    <row r="5" spans="1:37" s="150" customFormat="1" ht="15.75" customHeight="1">
      <c r="A5" s="198" t="s">
        <v>223</v>
      </c>
      <c r="B5" s="211"/>
      <c r="C5" s="200"/>
      <c r="D5" s="353"/>
      <c r="E5" s="151"/>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37" s="150" customFormat="1" ht="15.75" customHeight="1">
      <c r="A6" s="198" t="s">
        <v>208</v>
      </c>
      <c r="B6" s="211"/>
      <c r="C6" s="200"/>
      <c r="D6" s="353"/>
      <c r="E6" s="151"/>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1:37" s="150" customFormat="1" ht="15.75" customHeight="1">
      <c r="A7" s="198" t="s">
        <v>209</v>
      </c>
      <c r="B7" s="211"/>
      <c r="C7" s="200"/>
      <c r="D7" s="212"/>
      <c r="E7" s="151" t="s">
        <v>205</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1:37" s="150" customFormat="1" ht="15.75" customHeight="1">
      <c r="A8" s="198" t="s">
        <v>199</v>
      </c>
      <c r="B8" s="213"/>
      <c r="C8" s="200"/>
      <c r="D8" s="212"/>
      <c r="E8" s="151"/>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row>
    <row r="9" spans="1:37" s="150" customFormat="1" ht="15.75" customHeight="1">
      <c r="A9" s="198" t="s">
        <v>200</v>
      </c>
      <c r="B9" s="214"/>
      <c r="C9" s="200"/>
      <c r="D9" s="212"/>
      <c r="E9" s="151"/>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row>
    <row r="10" spans="1:37" s="150" customFormat="1" ht="15.75" customHeight="1">
      <c r="A10" s="198" t="s">
        <v>204</v>
      </c>
      <c r="B10" s="214"/>
      <c r="C10" s="200"/>
      <c r="D10" s="215"/>
      <c r="E10" s="151" t="s">
        <v>204</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row>
    <row r="11" spans="1:37" s="150" customFormat="1" ht="15.75" customHeight="1">
      <c r="A11" s="198" t="s">
        <v>218</v>
      </c>
      <c r="B11" s="214"/>
      <c r="C11" s="200"/>
      <c r="D11" s="212"/>
      <c r="E11" s="151"/>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row>
    <row r="12" spans="1:37" s="150" customFormat="1" ht="15.75" customHeight="1">
      <c r="A12" s="198"/>
      <c r="B12" s="345" t="s">
        <v>234</v>
      </c>
      <c r="C12" s="346"/>
      <c r="D12" s="347"/>
      <c r="E12" s="15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row>
    <row r="13" spans="1:37" s="150" customFormat="1" ht="15.75" customHeight="1">
      <c r="A13" s="198" t="s">
        <v>527</v>
      </c>
      <c r="B13" s="216"/>
      <c r="C13" s="201"/>
      <c r="D13" s="217"/>
      <c r="E13" s="202" t="s">
        <v>221</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row>
    <row r="14" spans="1:37" s="150" customFormat="1" ht="15.75" customHeight="1">
      <c r="A14" s="198" t="s">
        <v>528</v>
      </c>
      <c r="B14" s="216"/>
      <c r="C14" s="200"/>
      <c r="D14" s="217"/>
      <c r="E14" s="151" t="s">
        <v>222</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row>
    <row r="15" spans="1:37" s="150" customFormat="1" ht="15.75" customHeight="1">
      <c r="A15" s="203" t="s">
        <v>227</v>
      </c>
      <c r="B15" s="216"/>
      <c r="C15" s="200"/>
      <c r="D15" s="217"/>
      <c r="E15" s="151" t="s">
        <v>223</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row>
    <row r="16" spans="1:37" s="150" customFormat="1" ht="15.75" customHeight="1">
      <c r="A16" s="198" t="s">
        <v>141</v>
      </c>
      <c r="B16" s="216"/>
      <c r="C16" s="200"/>
      <c r="D16" s="217"/>
      <c r="E16" s="151" t="s">
        <v>209</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row>
    <row r="17" spans="1:37" s="150" customFormat="1" ht="15.75" customHeight="1">
      <c r="A17" s="198" t="s">
        <v>206</v>
      </c>
      <c r="B17" s="218"/>
      <c r="C17" s="200"/>
      <c r="D17" s="217"/>
      <c r="E17" s="151" t="s">
        <v>224</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row>
    <row r="18" spans="1:37" s="150" customFormat="1" ht="15.75" customHeight="1">
      <c r="A18" s="198" t="s">
        <v>207</v>
      </c>
      <c r="B18" s="216"/>
      <c r="C18" s="200"/>
      <c r="D18" s="217"/>
      <c r="E18" s="151"/>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row>
    <row r="19" spans="1:37" s="150" customFormat="1" ht="15.75" customHeight="1">
      <c r="A19" s="198" t="s">
        <v>195</v>
      </c>
      <c r="B19" s="218"/>
      <c r="C19" s="201"/>
      <c r="D19" s="217"/>
      <c r="E19" s="202" t="s">
        <v>216</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row>
    <row r="20" spans="1:37" s="150" customFormat="1" ht="15.75" customHeight="1">
      <c r="A20" s="198" t="s">
        <v>211</v>
      </c>
      <c r="B20" s="216"/>
      <c r="C20" s="200"/>
      <c r="D20" s="217"/>
      <c r="E20" s="151" t="s">
        <v>222</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row>
    <row r="21" spans="1:37" s="150" customFormat="1" ht="15.75" customHeight="1">
      <c r="A21" s="198" t="s">
        <v>219</v>
      </c>
      <c r="B21" s="216"/>
      <c r="C21" s="200"/>
      <c r="D21" s="217"/>
      <c r="E21" s="151" t="s">
        <v>223</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row>
    <row r="22" spans="1:37" s="150" customFormat="1" ht="15.75" customHeight="1">
      <c r="A22" s="198"/>
      <c r="B22" s="216"/>
      <c r="C22" s="200"/>
      <c r="D22" s="217"/>
      <c r="E22" s="151" t="s">
        <v>209</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row>
    <row r="23" spans="1:37" s="150" customFormat="1" ht="15.75" customHeight="1">
      <c r="A23" s="203" t="s">
        <v>228</v>
      </c>
      <c r="B23" s="216"/>
      <c r="C23" s="200"/>
      <c r="D23" s="219"/>
      <c r="E23" s="151" t="s">
        <v>210</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row>
    <row r="24" spans="1:37" s="150" customFormat="1" ht="15.75" customHeight="1">
      <c r="A24" s="198"/>
      <c r="B24" s="216"/>
      <c r="C24" s="200"/>
      <c r="D24" s="217"/>
      <c r="E24" s="151" t="s">
        <v>201</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1:37" s="150" customFormat="1" ht="15.75" customHeight="1">
      <c r="A25" s="198" t="s">
        <v>210</v>
      </c>
      <c r="B25" s="220"/>
      <c r="C25" s="200"/>
      <c r="D25" s="221"/>
      <c r="E25" s="151" t="s">
        <v>206</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row>
    <row r="26" spans="1:37" s="150" customFormat="1" ht="15.75" customHeight="1">
      <c r="A26" s="198" t="s">
        <v>220</v>
      </c>
      <c r="B26" s="220"/>
      <c r="C26" s="200"/>
      <c r="D26" s="217"/>
      <c r="E26" s="151" t="s">
        <v>207</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1:37" s="150" customFormat="1" ht="15.75" customHeight="1">
      <c r="A27" s="198" t="s">
        <v>525</v>
      </c>
      <c r="B27" s="222"/>
      <c r="C27" s="200"/>
      <c r="D27" s="223"/>
      <c r="E27" s="151" t="s">
        <v>195</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row>
    <row r="28" spans="1:37" s="150" customFormat="1" ht="15.75" customHeight="1">
      <c r="A28" s="198" t="s">
        <v>406</v>
      </c>
      <c r="B28" s="216"/>
      <c r="C28" s="200"/>
      <c r="D28" s="217"/>
      <c r="E28" s="15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row>
    <row r="29" spans="1:37" s="150" customFormat="1" ht="15.75" customHeight="1">
      <c r="A29" s="198" t="s">
        <v>217</v>
      </c>
      <c r="B29" s="351"/>
      <c r="C29" s="201"/>
      <c r="D29" s="217"/>
      <c r="E29" s="202" t="s">
        <v>225</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1:37" s="150" customFormat="1" ht="15.75" customHeight="1">
      <c r="A30" s="198"/>
      <c r="B30" s="351"/>
      <c r="C30" s="200"/>
      <c r="D30" s="217"/>
      <c r="E30" s="151" t="s">
        <v>222</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row>
    <row r="31" spans="1:37" s="150" customFormat="1" ht="15.75" customHeight="1">
      <c r="A31" s="203" t="s">
        <v>213</v>
      </c>
      <c r="B31" s="216"/>
      <c r="C31" s="200"/>
      <c r="D31" s="217"/>
      <c r="E31" s="151" t="s">
        <v>223</v>
      </c>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row>
    <row r="32" spans="1:37" s="150" customFormat="1" ht="15.75" customHeight="1">
      <c r="A32" s="198" t="s">
        <v>212</v>
      </c>
      <c r="B32" s="218"/>
      <c r="C32" s="200"/>
      <c r="D32" s="217"/>
      <c r="E32" s="151" t="s">
        <v>209</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row>
    <row r="33" spans="1:37" s="150" customFormat="1" ht="15.75" customHeight="1">
      <c r="A33" s="198" t="s">
        <v>214</v>
      </c>
      <c r="B33" s="218"/>
      <c r="C33" s="200"/>
      <c r="D33" s="219"/>
      <c r="E33" s="151" t="s">
        <v>210</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row>
    <row r="34" spans="1:37" s="150" customFormat="1" ht="15.75" customHeight="1">
      <c r="A34" s="198" t="s">
        <v>215</v>
      </c>
      <c r="B34" s="216"/>
      <c r="C34" s="200"/>
      <c r="D34" s="219"/>
      <c r="E34" s="151" t="s">
        <v>226</v>
      </c>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1:37" s="150" customFormat="1" ht="15.75" customHeight="1">
      <c r="A35" s="198"/>
      <c r="B35" s="216"/>
      <c r="C35" s="200"/>
      <c r="D35" s="224"/>
      <c r="E35" s="151" t="s">
        <v>525</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row>
    <row r="36" spans="1:37" s="150" customFormat="1" ht="15.75" customHeight="1">
      <c r="A36" s="198"/>
      <c r="B36" s="225"/>
      <c r="C36" s="204"/>
      <c r="D36" s="226"/>
      <c r="E36" s="151"/>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s="150" customFormat="1" ht="12.75">
      <c r="A37" s="350" t="s">
        <v>232</v>
      </c>
      <c r="B37" s="349"/>
      <c r="C37" s="349"/>
      <c r="D37" s="349"/>
      <c r="E37" s="349"/>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s="150" customFormat="1" ht="12.75">
      <c r="A38" s="205"/>
      <c r="B38" s="206" t="s">
        <v>230</v>
      </c>
      <c r="C38" s="151"/>
      <c r="D38" s="343" t="s">
        <v>233</v>
      </c>
      <c r="E38" s="344"/>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s="150" customFormat="1" ht="12.75">
      <c r="A39" s="207"/>
      <c r="B39" s="208" t="s">
        <v>229</v>
      </c>
      <c r="C39" s="151"/>
      <c r="D39" s="209" t="s">
        <v>235</v>
      </c>
      <c r="E39" s="151"/>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row>
    <row r="40" spans="1:37" s="150" customFormat="1" ht="12.75">
      <c r="A40" s="227"/>
      <c r="B40" s="228" t="s">
        <v>231</v>
      </c>
      <c r="C40" s="151"/>
      <c r="D40" s="151"/>
      <c r="E40" s="151"/>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1:37" s="150" customFormat="1" ht="12.75">
      <c r="A41" s="342" t="s">
        <v>103</v>
      </c>
      <c r="B41" s="342"/>
      <c r="C41" s="342"/>
      <c r="D41" s="342"/>
      <c r="E41" s="194"/>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3" s="28" customFormat="1" ht="12.75">
      <c r="A43" s="195"/>
    </row>
    <row r="44" spans="1:5" s="28" customFormat="1" ht="12.75">
      <c r="A44" s="341"/>
      <c r="B44" s="340"/>
      <c r="C44" s="340"/>
      <c r="D44" s="340"/>
      <c r="E44" s="340"/>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195"/>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449" t="s">
        <v>183</v>
      </c>
      <c r="B1" s="449"/>
      <c r="C1" s="450"/>
      <c r="D1" s="450"/>
      <c r="E1" s="450"/>
      <c r="F1" s="450"/>
      <c r="G1" s="450"/>
      <c r="H1" s="450"/>
      <c r="I1" s="450"/>
      <c r="J1" s="450"/>
      <c r="K1" s="450"/>
      <c r="L1" s="450"/>
    </row>
    <row r="2" spans="1:12" ht="12.75">
      <c r="A2" s="419" t="s">
        <v>529</v>
      </c>
      <c r="B2" s="419"/>
      <c r="C2" s="340"/>
      <c r="D2" s="340"/>
      <c r="E2" s="340"/>
      <c r="F2" s="340"/>
      <c r="G2" s="340"/>
      <c r="H2" s="340"/>
      <c r="I2" s="340"/>
      <c r="J2" s="340"/>
      <c r="K2" s="340"/>
      <c r="L2" s="340"/>
    </row>
    <row r="3" spans="1:12" ht="19.5" customHeight="1">
      <c r="A3" s="438">
        <f>+ZAKL_DATA!B13</f>
        <v>0</v>
      </c>
      <c r="B3" s="439"/>
      <c r="C3" s="440"/>
      <c r="D3" s="440"/>
      <c r="E3" s="440"/>
      <c r="F3" s="441"/>
      <c r="G3" s="442"/>
      <c r="H3" s="443"/>
      <c r="I3" s="443"/>
      <c r="J3" s="443"/>
      <c r="K3" s="443"/>
      <c r="L3" s="443"/>
    </row>
    <row r="4" spans="1:12" ht="12.75">
      <c r="A4" s="419" t="s">
        <v>530</v>
      </c>
      <c r="B4" s="419"/>
      <c r="C4" s="340"/>
      <c r="D4" s="340"/>
      <c r="E4" s="340"/>
      <c r="F4" s="340"/>
      <c r="G4" s="340"/>
      <c r="H4" s="340"/>
      <c r="I4" s="340"/>
      <c r="J4" s="340"/>
      <c r="K4" s="340"/>
      <c r="L4" s="340"/>
    </row>
    <row r="5" spans="1:12" ht="20.25" customHeight="1">
      <c r="A5" s="438">
        <f>+ZAKL_DATA!B14</f>
        <v>0</v>
      </c>
      <c r="B5" s="439"/>
      <c r="C5" s="440"/>
      <c r="D5" s="440"/>
      <c r="E5" s="440"/>
      <c r="F5" s="441"/>
      <c r="G5" s="451"/>
      <c r="H5" s="423" t="s">
        <v>102</v>
      </c>
      <c r="I5" s="424"/>
      <c r="J5" s="424"/>
      <c r="K5" s="424"/>
      <c r="L5" s="425"/>
    </row>
    <row r="6" spans="1:12" ht="12.75">
      <c r="A6" s="420" t="s">
        <v>520</v>
      </c>
      <c r="B6" s="420"/>
      <c r="C6" s="421"/>
      <c r="D6" s="421"/>
      <c r="E6" s="421"/>
      <c r="F6" s="421"/>
      <c r="G6" s="427"/>
      <c r="H6" s="426"/>
      <c r="I6" s="362"/>
      <c r="J6" s="362"/>
      <c r="K6" s="362"/>
      <c r="L6" s="427"/>
    </row>
    <row r="7" spans="1:12" ht="20.25" customHeight="1">
      <c r="A7" s="453" t="str">
        <f>IF(EXACT(LEFT(+ZAKL_DATA!D2,1),"C"),+ZAKL_DATA!D2," ")</f>
        <v>CZ</v>
      </c>
      <c r="B7" s="403"/>
      <c r="C7" s="454"/>
      <c r="D7" s="454"/>
      <c r="E7" s="454"/>
      <c r="F7" s="455"/>
      <c r="G7" s="427"/>
      <c r="H7" s="426"/>
      <c r="I7" s="362"/>
      <c r="J7" s="362"/>
      <c r="K7" s="362"/>
      <c r="L7" s="427"/>
    </row>
    <row r="8" spans="1:12" ht="12.75">
      <c r="A8" s="422" t="s">
        <v>521</v>
      </c>
      <c r="B8" s="422"/>
      <c r="C8" s="421"/>
      <c r="D8" s="421"/>
      <c r="E8" s="421"/>
      <c r="F8" s="452"/>
      <c r="G8" s="340"/>
      <c r="H8" s="426"/>
      <c r="I8" s="362"/>
      <c r="J8" s="362"/>
      <c r="K8" s="362"/>
      <c r="L8" s="427"/>
    </row>
    <row r="9" spans="1:12" ht="20.25" customHeight="1">
      <c r="A9" s="402">
        <f>IF(EXACT(LEFT(+ZAKL_DATA!D2,1),"C"),+MID(A7,3,20),+ZAKL_DATA!D2)</f>
      </c>
      <c r="B9" s="403"/>
      <c r="C9" s="403"/>
      <c r="D9" s="403"/>
      <c r="E9" s="404"/>
      <c r="F9" s="340"/>
      <c r="G9" s="340"/>
      <c r="H9" s="426"/>
      <c r="I9" s="362"/>
      <c r="J9" s="362"/>
      <c r="K9" s="362"/>
      <c r="L9" s="427"/>
    </row>
    <row r="10" spans="1:12" ht="12.75">
      <c r="A10" s="361"/>
      <c r="B10" s="361"/>
      <c r="C10" s="361"/>
      <c r="D10" s="361"/>
      <c r="E10" s="361"/>
      <c r="F10" s="340"/>
      <c r="G10" s="340"/>
      <c r="H10" s="428"/>
      <c r="I10" s="429"/>
      <c r="J10" s="429"/>
      <c r="K10" s="429"/>
      <c r="L10" s="430"/>
    </row>
    <row r="11" spans="1:12" ht="12.75">
      <c r="A11" s="361" t="s">
        <v>94</v>
      </c>
      <c r="B11" s="361"/>
      <c r="C11" s="362"/>
      <c r="D11" s="362"/>
      <c r="E11" s="362"/>
      <c r="F11" s="340"/>
      <c r="G11" s="340"/>
      <c r="H11" s="340"/>
      <c r="I11" s="340"/>
      <c r="J11" s="340"/>
      <c r="K11" s="340"/>
      <c r="L11" s="340"/>
    </row>
    <row r="12" spans="1:12" ht="11.25" customHeight="1">
      <c r="A12" s="78" t="s">
        <v>522</v>
      </c>
      <c r="B12" s="76"/>
      <c r="C12" s="78" t="s">
        <v>116</v>
      </c>
      <c r="D12" s="11"/>
      <c r="E12" s="78" t="s">
        <v>117</v>
      </c>
      <c r="F12" s="77"/>
      <c r="G12" s="434" t="s">
        <v>95</v>
      </c>
      <c r="H12" s="435"/>
      <c r="I12" s="435"/>
      <c r="J12" s="435"/>
      <c r="K12" s="12"/>
      <c r="L12" s="77"/>
    </row>
    <row r="13" spans="1:12" ht="24" customHeight="1">
      <c r="A13" s="79" t="s">
        <v>118</v>
      </c>
      <c r="B13" s="76"/>
      <c r="C13" s="79"/>
      <c r="D13" s="76"/>
      <c r="E13" s="79"/>
      <c r="F13" s="77"/>
      <c r="G13" s="435"/>
      <c r="H13" s="435"/>
      <c r="I13" s="435"/>
      <c r="J13" s="435"/>
      <c r="K13" s="371"/>
      <c r="L13" s="372"/>
    </row>
    <row r="14" spans="1:12" ht="12.75">
      <c r="A14" s="367" t="s">
        <v>79</v>
      </c>
      <c r="B14" s="340"/>
      <c r="C14" s="340"/>
      <c r="D14" s="340"/>
      <c r="E14" s="340"/>
      <c r="F14" s="370"/>
      <c r="G14" s="370"/>
      <c r="H14" s="370"/>
      <c r="I14" s="370"/>
      <c r="J14" s="370"/>
      <c r="K14" s="370"/>
      <c r="L14" s="370"/>
    </row>
    <row r="15" spans="1:12" ht="20.25" customHeight="1">
      <c r="A15" s="79"/>
      <c r="B15" s="363"/>
      <c r="C15" s="364"/>
      <c r="D15" s="364"/>
      <c r="E15" s="364"/>
      <c r="F15" s="368"/>
      <c r="G15" s="369"/>
      <c r="H15" s="369"/>
      <c r="I15" s="369"/>
      <c r="J15" s="135" t="s">
        <v>92</v>
      </c>
      <c r="K15" s="371"/>
      <c r="L15" s="372"/>
    </row>
    <row r="16" spans="1:12" ht="12.75">
      <c r="A16" s="436"/>
      <c r="B16" s="437"/>
      <c r="C16" s="437"/>
      <c r="D16" s="437"/>
      <c r="E16" s="437"/>
      <c r="F16" s="369"/>
      <c r="G16" s="369"/>
      <c r="H16" s="369"/>
      <c r="I16" s="369"/>
      <c r="J16" s="80"/>
      <c r="K16" s="82"/>
      <c r="L16" s="81"/>
    </row>
    <row r="17" spans="1:12" ht="24" customHeight="1">
      <c r="A17" s="431" t="s">
        <v>315</v>
      </c>
      <c r="B17" s="432"/>
      <c r="C17" s="432"/>
      <c r="D17" s="432"/>
      <c r="E17" s="432"/>
      <c r="F17" s="432"/>
      <c r="G17" s="432"/>
      <c r="H17" s="433"/>
      <c r="I17" s="132" t="s">
        <v>93</v>
      </c>
      <c r="J17" s="79"/>
      <c r="K17" s="131" t="s">
        <v>504</v>
      </c>
      <c r="L17" s="79" t="s">
        <v>118</v>
      </c>
    </row>
    <row r="18" spans="1:12" ht="9" customHeight="1">
      <c r="A18" s="396"/>
      <c r="B18" s="396"/>
      <c r="C18" s="370"/>
      <c r="D18" s="370"/>
      <c r="E18" s="370"/>
      <c r="F18" s="370"/>
      <c r="G18" s="370"/>
      <c r="H18" s="370"/>
      <c r="I18" s="370"/>
      <c r="J18" s="370"/>
      <c r="K18" s="370"/>
      <c r="L18" s="370"/>
    </row>
    <row r="19" spans="1:12" ht="24" customHeight="1">
      <c r="A19" s="397" t="s">
        <v>96</v>
      </c>
      <c r="B19" s="398"/>
      <c r="C19" s="398"/>
      <c r="D19" s="398"/>
      <c r="E19" s="398"/>
      <c r="F19" s="398"/>
      <c r="G19" s="398"/>
      <c r="H19" s="399"/>
      <c r="I19" s="132" t="s">
        <v>93</v>
      </c>
      <c r="J19" s="79"/>
      <c r="K19" s="131" t="s">
        <v>504</v>
      </c>
      <c r="L19" s="79" t="s">
        <v>118</v>
      </c>
    </row>
    <row r="20" spans="1:12" ht="19.5" customHeight="1">
      <c r="A20" s="396"/>
      <c r="B20" s="396"/>
      <c r="C20" s="396"/>
      <c r="D20" s="396"/>
      <c r="E20" s="396"/>
      <c r="F20" s="396"/>
      <c r="G20" s="396"/>
      <c r="H20" s="396"/>
      <c r="I20" s="396"/>
      <c r="J20" s="396"/>
      <c r="K20" s="396"/>
      <c r="L20" s="396"/>
    </row>
    <row r="21" spans="1:12" ht="27.75" customHeight="1">
      <c r="A21" s="412" t="s">
        <v>425</v>
      </c>
      <c r="B21" s="413"/>
      <c r="C21" s="413"/>
      <c r="D21" s="413"/>
      <c r="E21" s="413"/>
      <c r="F21" s="413"/>
      <c r="G21" s="413"/>
      <c r="H21" s="413"/>
      <c r="I21" s="413"/>
      <c r="J21" s="413"/>
      <c r="K21" s="413"/>
      <c r="L21" s="413"/>
    </row>
    <row r="22" spans="1:14" ht="18" customHeight="1">
      <c r="A22" s="336" t="s">
        <v>426</v>
      </c>
      <c r="B22" s="336"/>
      <c r="C22" s="369"/>
      <c r="D22" s="369"/>
      <c r="E22" s="369"/>
      <c r="F22" s="369"/>
      <c r="G22" s="369"/>
      <c r="H22" s="369"/>
      <c r="I22" s="369"/>
      <c r="J22" s="369"/>
      <c r="K22" s="340"/>
      <c r="L22" s="340"/>
      <c r="M22" s="24"/>
      <c r="N22" s="24"/>
    </row>
    <row r="23" spans="1:14" s="116" customFormat="1" ht="18" customHeight="1">
      <c r="A23" s="410" t="s">
        <v>125</v>
      </c>
      <c r="B23" s="410"/>
      <c r="C23" s="411"/>
      <c r="D23" s="411"/>
      <c r="E23" s="411"/>
      <c r="F23" s="411"/>
      <c r="G23" s="411"/>
      <c r="H23" s="411"/>
      <c r="I23" s="411"/>
      <c r="J23" s="411"/>
      <c r="K23" s="411"/>
      <c r="L23" s="411"/>
      <c r="M23" s="122"/>
      <c r="N23" s="122"/>
    </row>
    <row r="24" spans="1:14" s="116" customFormat="1" ht="24" customHeight="1">
      <c r="A24" s="414" t="s">
        <v>120</v>
      </c>
      <c r="B24" s="415"/>
      <c r="C24" s="415"/>
      <c r="D24" s="415"/>
      <c r="E24" s="416"/>
      <c r="F24" s="365">
        <v>2014</v>
      </c>
      <c r="G24" s="366"/>
      <c r="H24" s="417" t="s">
        <v>15</v>
      </c>
      <c r="I24" s="418"/>
      <c r="J24" s="183"/>
      <c r="K24" s="182" t="s">
        <v>119</v>
      </c>
      <c r="L24" s="183"/>
      <c r="M24" s="122"/>
      <c r="N24" s="122"/>
    </row>
    <row r="25" spans="1:14" ht="18" customHeight="1">
      <c r="A25" s="396" t="s">
        <v>428</v>
      </c>
      <c r="B25" s="396"/>
      <c r="C25" s="370"/>
      <c r="D25" s="370"/>
      <c r="E25" s="370"/>
      <c r="F25" s="370"/>
      <c r="G25" s="370"/>
      <c r="H25" s="370"/>
      <c r="I25" s="370"/>
      <c r="J25" s="370"/>
      <c r="K25" s="370"/>
      <c r="L25" s="370"/>
      <c r="M25" s="24"/>
      <c r="N25" s="24"/>
    </row>
    <row r="26" spans="1:14" ht="9.75" customHeight="1">
      <c r="A26" s="396"/>
      <c r="B26" s="396"/>
      <c r="C26" s="370"/>
      <c r="D26" s="370"/>
      <c r="E26" s="370"/>
      <c r="F26" s="370"/>
      <c r="G26" s="370"/>
      <c r="H26" s="370"/>
      <c r="I26" s="370"/>
      <c r="J26" s="370"/>
      <c r="K26" s="370"/>
      <c r="L26" s="370"/>
      <c r="M26" s="24"/>
      <c r="N26" s="24"/>
    </row>
    <row r="27" spans="1:14" ht="15" customHeight="1" thickBot="1">
      <c r="A27" s="378" t="s">
        <v>503</v>
      </c>
      <c r="B27" s="378"/>
      <c r="C27" s="379"/>
      <c r="D27" s="379"/>
      <c r="E27" s="379"/>
      <c r="F27" s="379"/>
      <c r="G27" s="379"/>
      <c r="H27" s="379"/>
      <c r="I27" s="379"/>
      <c r="J27" s="379"/>
      <c r="K27" s="379"/>
      <c r="L27" s="379"/>
      <c r="M27" s="24"/>
      <c r="N27" s="24"/>
    </row>
    <row r="28" spans="1:14" ht="24" customHeight="1">
      <c r="A28" s="259" t="s">
        <v>236</v>
      </c>
      <c r="B28" s="484">
        <f>+ZAKL_DATA!B5</f>
        <v>0</v>
      </c>
      <c r="C28" s="485"/>
      <c r="D28" s="485"/>
      <c r="E28" s="486"/>
      <c r="F28" s="260" t="s">
        <v>237</v>
      </c>
      <c r="G28" s="484">
        <f>+ZAKL_DATA!B6</f>
        <v>0</v>
      </c>
      <c r="H28" s="487"/>
      <c r="I28" s="261" t="s">
        <v>142</v>
      </c>
      <c r="J28" s="488">
        <f>+ZAKL_DATA!B4</f>
        <v>0</v>
      </c>
      <c r="K28" s="489"/>
      <c r="L28" s="490"/>
      <c r="M28" s="24"/>
      <c r="N28" s="24"/>
    </row>
    <row r="29" spans="1:14" ht="24" customHeight="1" thickBot="1">
      <c r="A29" s="262" t="s">
        <v>238</v>
      </c>
      <c r="B29" s="461">
        <f>+ZAKL_DATA!B7</f>
        <v>0</v>
      </c>
      <c r="C29" s="462"/>
      <c r="D29" s="462"/>
      <c r="E29" s="358"/>
      <c r="F29" s="386" t="s">
        <v>239</v>
      </c>
      <c r="G29" s="387"/>
      <c r="H29" s="263">
        <f>+ZAKL_DATA!B20</f>
        <v>0</v>
      </c>
      <c r="I29" s="264" t="s">
        <v>240</v>
      </c>
      <c r="J29" s="446"/>
      <c r="K29" s="447"/>
      <c r="L29" s="448"/>
      <c r="M29" s="24"/>
      <c r="N29" s="24"/>
    </row>
    <row r="30" spans="1:14" ht="15" customHeight="1" thickBot="1">
      <c r="A30" s="465" t="s">
        <v>60</v>
      </c>
      <c r="B30" s="465"/>
      <c r="C30" s="466"/>
      <c r="D30" s="466"/>
      <c r="E30" s="466"/>
      <c r="F30" s="466"/>
      <c r="G30" s="466"/>
      <c r="H30" s="466"/>
      <c r="I30" s="466"/>
      <c r="J30" s="466"/>
      <c r="K30" s="466"/>
      <c r="L30" s="466"/>
      <c r="M30" s="24"/>
      <c r="N30" s="24"/>
    </row>
    <row r="31" spans="1:14" ht="24" customHeight="1">
      <c r="A31" s="259" t="s">
        <v>241</v>
      </c>
      <c r="B31" s="354">
        <f>+ZAKL_DATA!B18</f>
        <v>0</v>
      </c>
      <c r="C31" s="463"/>
      <c r="D31" s="463"/>
      <c r="E31" s="464"/>
      <c r="F31" s="265" t="s">
        <v>432</v>
      </c>
      <c r="G31" s="354">
        <f>+ZAKL_DATA!B16</f>
        <v>0</v>
      </c>
      <c r="H31" s="444"/>
      <c r="I31" s="445"/>
      <c r="J31" s="491" t="s">
        <v>242</v>
      </c>
      <c r="K31" s="492"/>
      <c r="L31" s="15">
        <f>+ZAKL_DATA!B17</f>
        <v>0</v>
      </c>
      <c r="M31" s="24"/>
      <c r="N31" s="24"/>
    </row>
    <row r="32" spans="1:14" ht="24" customHeight="1" thickBot="1">
      <c r="A32" s="262" t="s">
        <v>16</v>
      </c>
      <c r="B32" s="357">
        <f>+ZAKL_DATA!B19</f>
        <v>0</v>
      </c>
      <c r="C32" s="358"/>
      <c r="D32" s="459" t="s">
        <v>17</v>
      </c>
      <c r="E32" s="460"/>
      <c r="F32" s="274">
        <f>+ZAKL_DATA!B25</f>
        <v>0</v>
      </c>
      <c r="G32" s="266" t="s">
        <v>18</v>
      </c>
      <c r="H32" s="481">
        <f>+ZAKL_DATA!B26</f>
        <v>0</v>
      </c>
      <c r="I32" s="482"/>
      <c r="J32" s="267" t="s">
        <v>19</v>
      </c>
      <c r="K32" s="461">
        <f>+ZAKL_DATA!B20</f>
        <v>0</v>
      </c>
      <c r="L32" s="483"/>
      <c r="M32" s="24"/>
      <c r="N32" s="24"/>
    </row>
    <row r="33" spans="1:14" ht="15" customHeight="1">
      <c r="A33" s="478" t="s">
        <v>61</v>
      </c>
      <c r="B33" s="479"/>
      <c r="C33" s="479"/>
      <c r="D33" s="479"/>
      <c r="E33" s="479"/>
      <c r="F33" s="479"/>
      <c r="G33" s="479"/>
      <c r="H33" s="479"/>
      <c r="I33" s="479"/>
      <c r="J33" s="479"/>
      <c r="K33" s="480"/>
      <c r="L33" s="480"/>
      <c r="M33" s="24"/>
      <c r="N33" s="24"/>
    </row>
    <row r="34" spans="1:14" ht="15" customHeight="1" thickBot="1">
      <c r="A34" s="476" t="s">
        <v>466</v>
      </c>
      <c r="B34" s="477"/>
      <c r="C34" s="477"/>
      <c r="D34" s="477"/>
      <c r="E34" s="477"/>
      <c r="F34" s="477"/>
      <c r="G34" s="477"/>
      <c r="H34" s="477"/>
      <c r="I34" s="477"/>
      <c r="J34" s="477"/>
      <c r="K34" s="466"/>
      <c r="L34" s="466"/>
      <c r="M34" s="24"/>
      <c r="N34" s="24"/>
    </row>
    <row r="35" spans="1:14" ht="24" customHeight="1" thickBot="1">
      <c r="A35" s="268" t="s">
        <v>20</v>
      </c>
      <c r="B35" s="388"/>
      <c r="C35" s="389"/>
      <c r="D35" s="389"/>
      <c r="E35" s="390"/>
      <c r="F35" s="269" t="s">
        <v>433</v>
      </c>
      <c r="G35" s="359"/>
      <c r="H35" s="360"/>
      <c r="I35" s="270" t="s">
        <v>337</v>
      </c>
      <c r="J35" s="271"/>
      <c r="K35" s="272" t="s">
        <v>21</v>
      </c>
      <c r="L35" s="273"/>
      <c r="M35" s="136"/>
      <c r="N35" s="137"/>
    </row>
    <row r="36" spans="1:14" ht="15" customHeight="1">
      <c r="A36" s="394" t="s">
        <v>523</v>
      </c>
      <c r="B36" s="395"/>
      <c r="C36" s="395"/>
      <c r="D36" s="395"/>
      <c r="E36" s="395"/>
      <c r="F36" s="395"/>
      <c r="G36" s="395"/>
      <c r="H36" s="395"/>
      <c r="I36" s="395"/>
      <c r="J36" s="395"/>
      <c r="K36" s="340"/>
      <c r="L36" s="340"/>
      <c r="M36" s="24"/>
      <c r="N36" s="24"/>
    </row>
    <row r="37" spans="1:14" ht="15" customHeight="1" thickBot="1">
      <c r="A37" s="456" t="s">
        <v>184</v>
      </c>
      <c r="B37" s="457"/>
      <c r="C37" s="457"/>
      <c r="D37" s="457"/>
      <c r="E37" s="457"/>
      <c r="F37" s="457"/>
      <c r="G37" s="457"/>
      <c r="H37" s="457"/>
      <c r="I37" s="457"/>
      <c r="J37" s="457"/>
      <c r="K37" s="458"/>
      <c r="L37" s="458"/>
      <c r="M37" s="24"/>
      <c r="N37" s="24"/>
    </row>
    <row r="38" spans="1:14" ht="24" customHeight="1">
      <c r="A38" s="13" t="s">
        <v>22</v>
      </c>
      <c r="B38" s="354"/>
      <c r="C38" s="355"/>
      <c r="D38" s="355"/>
      <c r="E38" s="356"/>
      <c r="F38" s="121" t="s">
        <v>434</v>
      </c>
      <c r="G38" s="391"/>
      <c r="H38" s="392"/>
      <c r="I38" s="393"/>
      <c r="J38" s="474" t="s">
        <v>23</v>
      </c>
      <c r="K38" s="475"/>
      <c r="L38" s="15"/>
      <c r="M38" s="136"/>
      <c r="N38" s="137"/>
    </row>
    <row r="39" spans="1:14" ht="24" customHeight="1" thickBot="1">
      <c r="A39" s="14" t="s">
        <v>24</v>
      </c>
      <c r="B39" s="357"/>
      <c r="C39" s="377"/>
      <c r="D39" s="405" t="s">
        <v>86</v>
      </c>
      <c r="E39" s="406"/>
      <c r="F39" s="376"/>
      <c r="G39" s="377"/>
      <c r="H39" s="16" t="s">
        <v>87</v>
      </c>
      <c r="I39" s="373"/>
      <c r="J39" s="374"/>
      <c r="K39" s="374"/>
      <c r="L39" s="375"/>
      <c r="M39" s="136"/>
      <c r="N39" s="137"/>
    </row>
    <row r="40" spans="1:14" ht="12" customHeight="1">
      <c r="A40" s="381"/>
      <c r="B40" s="382"/>
      <c r="C40" s="382"/>
      <c r="D40" s="382"/>
      <c r="E40" s="382"/>
      <c r="F40" s="382"/>
      <c r="G40" s="382"/>
      <c r="H40" s="382"/>
      <c r="I40" s="382"/>
      <c r="J40" s="382"/>
      <c r="K40" s="382"/>
      <c r="L40" s="382"/>
      <c r="M40" s="24"/>
      <c r="N40" s="24"/>
    </row>
    <row r="41" spans="1:14" ht="24" customHeight="1">
      <c r="A41" s="383" t="s">
        <v>467</v>
      </c>
      <c r="B41" s="384"/>
      <c r="C41" s="384"/>
      <c r="D41" s="384"/>
      <c r="E41" s="385"/>
      <c r="F41" s="123"/>
      <c r="G41" s="124"/>
      <c r="H41" s="471" t="s">
        <v>319</v>
      </c>
      <c r="I41" s="472"/>
      <c r="J41" s="473"/>
      <c r="K41" s="469"/>
      <c r="L41" s="470"/>
      <c r="M41" s="24"/>
      <c r="N41" s="24"/>
    </row>
    <row r="42" spans="1:14" ht="12" customHeight="1">
      <c r="A42" s="409"/>
      <c r="B42" s="340"/>
      <c r="C42" s="340"/>
      <c r="D42" s="340"/>
      <c r="E42" s="340"/>
      <c r="F42" s="340"/>
      <c r="G42" s="340"/>
      <c r="H42" s="340"/>
      <c r="I42" s="340"/>
      <c r="J42" s="340"/>
      <c r="K42" s="340"/>
      <c r="L42" s="340"/>
      <c r="M42" s="24"/>
      <c r="N42" s="24"/>
    </row>
    <row r="43" spans="1:14" ht="24" customHeight="1">
      <c r="A43" s="407" t="s">
        <v>32</v>
      </c>
      <c r="B43" s="408"/>
      <c r="C43" s="408"/>
      <c r="D43" s="408"/>
      <c r="E43" s="131" t="s">
        <v>93</v>
      </c>
      <c r="F43" s="79"/>
      <c r="G43" s="131" t="s">
        <v>504</v>
      </c>
      <c r="H43" s="79" t="s">
        <v>118</v>
      </c>
      <c r="I43" s="380"/>
      <c r="J43" s="340"/>
      <c r="K43" s="340"/>
      <c r="L43" s="340"/>
      <c r="M43" s="24"/>
      <c r="N43" s="24"/>
    </row>
    <row r="44" spans="1:14" ht="9" customHeight="1">
      <c r="A44" s="467"/>
      <c r="B44" s="340"/>
      <c r="C44" s="340"/>
      <c r="D44" s="340"/>
      <c r="E44" s="340"/>
      <c r="F44" s="340"/>
      <c r="G44" s="340"/>
      <c r="H44" s="340"/>
      <c r="I44" s="340"/>
      <c r="J44" s="340"/>
      <c r="K44" s="340"/>
      <c r="L44" s="340"/>
      <c r="M44" s="24"/>
      <c r="N44" s="24"/>
    </row>
    <row r="45" spans="1:12" ht="9" customHeight="1">
      <c r="A45" s="468" t="s">
        <v>336</v>
      </c>
      <c r="B45" s="468"/>
      <c r="C45" s="340"/>
      <c r="D45" s="340"/>
      <c r="E45" s="340"/>
      <c r="F45" s="340"/>
      <c r="G45" s="340"/>
      <c r="H45" s="340"/>
      <c r="I45" s="340"/>
      <c r="J45" s="340"/>
      <c r="K45" s="340"/>
      <c r="L45" s="340"/>
    </row>
    <row r="46" spans="1:12" ht="10.5" customHeight="1">
      <c r="A46" s="400" t="s">
        <v>103</v>
      </c>
      <c r="B46" s="401"/>
      <c r="C46" s="401"/>
      <c r="D46" s="401"/>
      <c r="E46" s="401"/>
      <c r="F46" s="401"/>
      <c r="G46" s="401"/>
      <c r="H46" s="401"/>
      <c r="I46" s="401"/>
      <c r="J46" s="401"/>
      <c r="K46" s="401"/>
      <c r="L46" s="401"/>
    </row>
    <row r="47" spans="1:12" ht="10.5" customHeight="1">
      <c r="A47" s="400">
        <f>+ZAKL_DATA!A44</f>
        <v>0</v>
      </c>
      <c r="B47" s="401"/>
      <c r="C47" s="401"/>
      <c r="D47" s="401"/>
      <c r="E47" s="401"/>
      <c r="F47" s="401"/>
      <c r="G47" s="401"/>
      <c r="H47" s="401"/>
      <c r="I47" s="401"/>
      <c r="J47" s="401"/>
      <c r="K47" s="401"/>
      <c r="L47" s="401"/>
    </row>
    <row r="48" spans="1:12" ht="10.5" customHeight="1">
      <c r="A48" s="396">
        <v>1</v>
      </c>
      <c r="B48" s="340"/>
      <c r="C48" s="340"/>
      <c r="D48" s="340"/>
      <c r="E48" s="340"/>
      <c r="F48" s="340"/>
      <c r="G48" s="340"/>
      <c r="H48" s="340"/>
      <c r="I48" s="340"/>
      <c r="J48" s="340"/>
      <c r="K48" s="340"/>
      <c r="L48" s="340"/>
    </row>
    <row r="49" spans="1:7" ht="11.25" customHeight="1">
      <c r="A49" s="5"/>
      <c r="B49" s="5"/>
      <c r="E49" s="4"/>
      <c r="F49" s="4"/>
      <c r="G49" s="4"/>
    </row>
    <row r="50" spans="1:12" ht="12.75">
      <c r="A50" s="3"/>
      <c r="B50" s="3"/>
      <c r="C50" s="3"/>
      <c r="D50" s="3"/>
      <c r="H50" s="6"/>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hidden="1">
      <c r="A55" s="3" t="s">
        <v>414</v>
      </c>
      <c r="B55" s="3"/>
      <c r="C55" s="3"/>
      <c r="D55" s="3"/>
      <c r="H55" s="3"/>
      <c r="I55" s="3"/>
      <c r="K55" s="3"/>
      <c r="L55" s="3"/>
    </row>
    <row r="56" spans="1:12" ht="12.75" customHeight="1" hidden="1">
      <c r="A56" s="3" t="s">
        <v>415</v>
      </c>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1:12" ht="12.75" customHeight="1">
      <c r="A59" s="3"/>
      <c r="B59" s="3"/>
      <c r="C59" s="3"/>
      <c r="D59" s="3"/>
      <c r="H59" s="3"/>
      <c r="I59" s="3"/>
      <c r="K59" s="3"/>
      <c r="L59" s="3"/>
    </row>
    <row r="60" spans="5:8" ht="12.75" customHeight="1">
      <c r="E60" s="4"/>
      <c r="F60" s="4"/>
      <c r="G60" s="5"/>
      <c r="H60" s="3"/>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7" ht="12.75">
      <c r="E67" s="4"/>
      <c r="F67" s="4"/>
      <c r="G67" s="4"/>
    </row>
    <row r="68" spans="5:6" ht="12.75">
      <c r="E68" s="4"/>
      <c r="F68" s="4"/>
    </row>
    <row r="69" spans="5:6" ht="12.75">
      <c r="E69" s="4"/>
      <c r="F69" s="4"/>
    </row>
    <row r="70" spans="5:6" ht="12.75">
      <c r="E70" s="4"/>
      <c r="F70" s="4"/>
    </row>
    <row r="71" spans="5:6" ht="12.75">
      <c r="E71" s="4"/>
      <c r="F71" s="4"/>
    </row>
    <row r="72" spans="5:6" ht="12.75">
      <c r="E72" s="4"/>
      <c r="F72" s="4"/>
    </row>
    <row r="204" ht="12.75">
      <c r="A204" s="111">
        <v>1</v>
      </c>
    </row>
  </sheetData>
  <sheetProtection password="EF65" sheet="1" objects="1" scenarios="1"/>
  <mergeCells count="75">
    <mergeCell ref="J38:K38"/>
    <mergeCell ref="A34:L34"/>
    <mergeCell ref="A33:L33"/>
    <mergeCell ref="H32:I32"/>
    <mergeCell ref="K32:L32"/>
    <mergeCell ref="A26:L26"/>
    <mergeCell ref="B28:E28"/>
    <mergeCell ref="G28:H28"/>
    <mergeCell ref="J28:L28"/>
    <mergeCell ref="J31:K31"/>
    <mergeCell ref="A37:L37"/>
    <mergeCell ref="D32:E32"/>
    <mergeCell ref="B29:E29"/>
    <mergeCell ref="B31:E31"/>
    <mergeCell ref="A30:L30"/>
    <mergeCell ref="A47:L47"/>
    <mergeCell ref="A44:H44"/>
    <mergeCell ref="A45:L45"/>
    <mergeCell ref="K41:L41"/>
    <mergeCell ref="H41:J41"/>
    <mergeCell ref="A2:L2"/>
    <mergeCell ref="A3:F3"/>
    <mergeCell ref="G3:L3"/>
    <mergeCell ref="G31:I31"/>
    <mergeCell ref="J29:L29"/>
    <mergeCell ref="A1:L1"/>
    <mergeCell ref="G5:G7"/>
    <mergeCell ref="F8:G10"/>
    <mergeCell ref="A5:F5"/>
    <mergeCell ref="A7:F7"/>
    <mergeCell ref="A4:L4"/>
    <mergeCell ref="A6:F6"/>
    <mergeCell ref="A8:E8"/>
    <mergeCell ref="A10:E10"/>
    <mergeCell ref="H5:L10"/>
    <mergeCell ref="A17:H17"/>
    <mergeCell ref="K15:L15"/>
    <mergeCell ref="G12:J13"/>
    <mergeCell ref="A16:E16"/>
    <mergeCell ref="A25:L25"/>
    <mergeCell ref="A23:L23"/>
    <mergeCell ref="A21:L21"/>
    <mergeCell ref="A22:L22"/>
    <mergeCell ref="A24:E24"/>
    <mergeCell ref="H24:I24"/>
    <mergeCell ref="A20:L20"/>
    <mergeCell ref="A18:L18"/>
    <mergeCell ref="A19:H19"/>
    <mergeCell ref="A48:L48"/>
    <mergeCell ref="A46:L46"/>
    <mergeCell ref="A9:E9"/>
    <mergeCell ref="D39:E39"/>
    <mergeCell ref="B39:C39"/>
    <mergeCell ref="A43:D43"/>
    <mergeCell ref="A42:L42"/>
    <mergeCell ref="I39:L39"/>
    <mergeCell ref="F39:G39"/>
    <mergeCell ref="A27:L27"/>
    <mergeCell ref="I43:L44"/>
    <mergeCell ref="A40:L40"/>
    <mergeCell ref="A41:E41"/>
    <mergeCell ref="F29:G29"/>
    <mergeCell ref="B35:E35"/>
    <mergeCell ref="G38:I38"/>
    <mergeCell ref="A36:L36"/>
    <mergeCell ref="B38:E38"/>
    <mergeCell ref="B32:C32"/>
    <mergeCell ref="G35:H35"/>
    <mergeCell ref="A11:L11"/>
    <mergeCell ref="B15:E15"/>
    <mergeCell ref="F24:G24"/>
    <mergeCell ref="A14:E14"/>
    <mergeCell ref="F15:I16"/>
    <mergeCell ref="F14:L14"/>
    <mergeCell ref="K13:L13"/>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96"/>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09" t="s">
        <v>33</v>
      </c>
      <c r="B1" s="510"/>
      <c r="C1" s="510"/>
      <c r="D1" s="510"/>
      <c r="E1" s="510"/>
      <c r="F1" s="510"/>
      <c r="G1" s="511"/>
      <c r="H1" s="511"/>
      <c r="I1" s="511"/>
      <c r="J1" s="511"/>
    </row>
    <row r="2" spans="1:10" ht="13.5" thickBot="1">
      <c r="A2" s="514" t="s">
        <v>320</v>
      </c>
      <c r="B2" s="515"/>
      <c r="C2" s="515"/>
      <c r="D2" s="515"/>
      <c r="E2" s="515"/>
      <c r="F2" s="515"/>
      <c r="G2" s="516"/>
      <c r="H2" s="516"/>
      <c r="I2" s="516"/>
      <c r="J2" s="516"/>
    </row>
    <row r="3" spans="1:10" ht="12" customHeight="1">
      <c r="A3" s="538"/>
      <c r="B3" s="539"/>
      <c r="C3" s="539"/>
      <c r="D3" s="540"/>
      <c r="E3" s="541" t="s">
        <v>515</v>
      </c>
      <c r="F3" s="541"/>
      <c r="G3" s="541"/>
      <c r="H3" s="541" t="s">
        <v>524</v>
      </c>
      <c r="I3" s="541"/>
      <c r="J3" s="542"/>
    </row>
    <row r="4" spans="1:10" ht="15.75" customHeight="1">
      <c r="A4" s="22">
        <v>31</v>
      </c>
      <c r="B4" s="502" t="s">
        <v>29</v>
      </c>
      <c r="C4" s="512"/>
      <c r="D4" s="513"/>
      <c r="E4" s="520">
        <v>0</v>
      </c>
      <c r="F4" s="521"/>
      <c r="G4" s="497"/>
      <c r="H4" s="505"/>
      <c r="I4" s="506"/>
      <c r="J4" s="507"/>
    </row>
    <row r="5" spans="1:10" ht="15.75" customHeight="1">
      <c r="A5" s="22">
        <v>32</v>
      </c>
      <c r="B5" s="502" t="s">
        <v>338</v>
      </c>
      <c r="C5" s="512"/>
      <c r="D5" s="513"/>
      <c r="E5" s="520">
        <v>0</v>
      </c>
      <c r="F5" s="521"/>
      <c r="G5" s="497"/>
      <c r="H5" s="505"/>
      <c r="I5" s="506"/>
      <c r="J5" s="507"/>
    </row>
    <row r="6" spans="1:10" ht="15.75" customHeight="1">
      <c r="A6" s="22">
        <v>33</v>
      </c>
      <c r="B6" s="502" t="s">
        <v>339</v>
      </c>
      <c r="C6" s="503"/>
      <c r="D6" s="504"/>
      <c r="E6" s="520">
        <v>0</v>
      </c>
      <c r="F6" s="521"/>
      <c r="G6" s="497"/>
      <c r="H6" s="505"/>
      <c r="I6" s="506"/>
      <c r="J6" s="507"/>
    </row>
    <row r="7" spans="1:10" ht="15.75" customHeight="1">
      <c r="A7" s="22">
        <v>34</v>
      </c>
      <c r="B7" s="502" t="s">
        <v>481</v>
      </c>
      <c r="C7" s="512"/>
      <c r="D7" s="513"/>
      <c r="E7" s="517">
        <f>+E4+E5-E6</f>
        <v>0</v>
      </c>
      <c r="F7" s="518"/>
      <c r="G7" s="519"/>
      <c r="H7" s="505"/>
      <c r="I7" s="506"/>
      <c r="J7" s="507"/>
    </row>
    <row r="8" spans="1:10" ht="24" customHeight="1" thickBot="1">
      <c r="A8" s="23">
        <v>35</v>
      </c>
      <c r="B8" s="529" t="s">
        <v>340</v>
      </c>
      <c r="C8" s="530"/>
      <c r="D8" s="531"/>
      <c r="E8" s="543">
        <v>0</v>
      </c>
      <c r="F8" s="544"/>
      <c r="G8" s="545"/>
      <c r="H8" s="546"/>
      <c r="I8" s="547"/>
      <c r="J8" s="548"/>
    </row>
    <row r="9" spans="1:10" ht="12.75" customHeight="1" thickBot="1">
      <c r="A9" s="514" t="s">
        <v>321</v>
      </c>
      <c r="B9" s="515"/>
      <c r="C9" s="515"/>
      <c r="D9" s="515"/>
      <c r="E9" s="515"/>
      <c r="F9" s="515"/>
      <c r="G9" s="516"/>
      <c r="H9" s="516"/>
      <c r="I9" s="516"/>
      <c r="J9" s="516"/>
    </row>
    <row r="10" spans="1:10" ht="15.75" customHeight="1">
      <c r="A10" s="127">
        <v>36</v>
      </c>
      <c r="B10" s="523" t="s">
        <v>322</v>
      </c>
      <c r="C10" s="524"/>
      <c r="D10" s="525"/>
      <c r="E10" s="535">
        <f>+E7</f>
        <v>0</v>
      </c>
      <c r="F10" s="536"/>
      <c r="G10" s="537"/>
      <c r="H10" s="552"/>
      <c r="I10" s="553"/>
      <c r="J10" s="554"/>
    </row>
    <row r="11" spans="1:10" ht="36" customHeight="1">
      <c r="A11" s="22" t="s">
        <v>534</v>
      </c>
      <c r="B11" s="502" t="s">
        <v>535</v>
      </c>
      <c r="C11" s="512"/>
      <c r="D11" s="513"/>
      <c r="E11" s="520">
        <f>+E10-E8</f>
        <v>0</v>
      </c>
      <c r="F11" s="521"/>
      <c r="G11" s="497"/>
      <c r="H11" s="174"/>
      <c r="I11" s="149"/>
      <c r="J11" s="175"/>
    </row>
    <row r="12" spans="1:10" ht="24" customHeight="1">
      <c r="A12" s="22">
        <v>37</v>
      </c>
      <c r="B12" s="502" t="s">
        <v>34</v>
      </c>
      <c r="C12" s="512"/>
      <c r="D12" s="513"/>
      <c r="E12" s="517">
        <f>+1Př1!F23</f>
        <v>0</v>
      </c>
      <c r="F12" s="518"/>
      <c r="G12" s="519"/>
      <c r="H12" s="505"/>
      <c r="I12" s="506"/>
      <c r="J12" s="507"/>
    </row>
    <row r="13" spans="1:10" ht="15.75" customHeight="1">
      <c r="A13" s="22">
        <v>38</v>
      </c>
      <c r="B13" s="502" t="s">
        <v>88</v>
      </c>
      <c r="C13" s="503"/>
      <c r="D13" s="504"/>
      <c r="E13" s="520">
        <f>+ZAV!C32</f>
        <v>0</v>
      </c>
      <c r="F13" s="521"/>
      <c r="G13" s="497"/>
      <c r="H13" s="505"/>
      <c r="I13" s="506"/>
      <c r="J13" s="507"/>
    </row>
    <row r="14" spans="1:10" ht="24" customHeight="1">
      <c r="A14" s="22">
        <v>39</v>
      </c>
      <c r="B14" s="502" t="s">
        <v>35</v>
      </c>
      <c r="C14" s="512"/>
      <c r="D14" s="513"/>
      <c r="E14" s="517">
        <f>+2Př!G16</f>
        <v>0</v>
      </c>
      <c r="F14" s="518"/>
      <c r="G14" s="519"/>
      <c r="H14" s="505"/>
      <c r="I14" s="506"/>
      <c r="J14" s="507"/>
    </row>
    <row r="15" spans="1:10" ht="24" customHeight="1">
      <c r="A15" s="22">
        <v>40</v>
      </c>
      <c r="B15" s="502" t="s">
        <v>36</v>
      </c>
      <c r="C15" s="503"/>
      <c r="D15" s="504"/>
      <c r="E15" s="517">
        <f>+2Př!G35</f>
        <v>0</v>
      </c>
      <c r="F15" s="518"/>
      <c r="G15" s="519"/>
      <c r="H15" s="505"/>
      <c r="I15" s="506"/>
      <c r="J15" s="507"/>
    </row>
    <row r="16" spans="1:10" ht="15.75" customHeight="1">
      <c r="A16" s="22">
        <v>41</v>
      </c>
      <c r="B16" s="502" t="s">
        <v>482</v>
      </c>
      <c r="C16" s="512"/>
      <c r="D16" s="513"/>
      <c r="E16" s="517">
        <f>SUM(E12:E15)</f>
        <v>0</v>
      </c>
      <c r="F16" s="518"/>
      <c r="G16" s="519"/>
      <c r="H16" s="505"/>
      <c r="I16" s="506"/>
      <c r="J16" s="507"/>
    </row>
    <row r="17" spans="1:10" ht="36" customHeight="1">
      <c r="A17" s="22" t="s">
        <v>536</v>
      </c>
      <c r="B17" s="502" t="s">
        <v>341</v>
      </c>
      <c r="C17" s="512"/>
      <c r="D17" s="513"/>
      <c r="E17" s="520">
        <f>+E16</f>
        <v>0</v>
      </c>
      <c r="F17" s="521"/>
      <c r="G17" s="497"/>
      <c r="H17" s="170"/>
      <c r="I17" s="171"/>
      <c r="J17" s="172"/>
    </row>
    <row r="18" spans="1:10" ht="15.75" customHeight="1">
      <c r="A18" s="22">
        <v>42</v>
      </c>
      <c r="B18" s="561" t="s">
        <v>273</v>
      </c>
      <c r="C18" s="421"/>
      <c r="D18" s="562"/>
      <c r="E18" s="517">
        <f>+IF(E16&gt;0,E17+E11,E11)</f>
        <v>0</v>
      </c>
      <c r="F18" s="518"/>
      <c r="G18" s="519"/>
      <c r="H18" s="505"/>
      <c r="I18" s="506"/>
      <c r="J18" s="507"/>
    </row>
    <row r="19" spans="1:10" ht="36" customHeight="1">
      <c r="A19" s="173">
        <v>43</v>
      </c>
      <c r="B19" s="532" t="s">
        <v>342</v>
      </c>
      <c r="C19" s="533"/>
      <c r="D19" s="534"/>
      <c r="E19" s="520">
        <f>+E4-SUM(+Př_b!F10,Př_b!F25)</f>
        <v>0</v>
      </c>
      <c r="F19" s="521"/>
      <c r="G19" s="497"/>
      <c r="H19" s="505"/>
      <c r="I19" s="506"/>
      <c r="J19" s="507"/>
    </row>
    <row r="20" spans="1:10" ht="24" customHeight="1">
      <c r="A20" s="22">
        <v>44</v>
      </c>
      <c r="B20" s="502" t="s">
        <v>538</v>
      </c>
      <c r="C20" s="503"/>
      <c r="D20" s="504"/>
      <c r="E20" s="520">
        <v>0</v>
      </c>
      <c r="F20" s="521"/>
      <c r="G20" s="497"/>
      <c r="H20" s="505"/>
      <c r="I20" s="506"/>
      <c r="J20" s="507"/>
    </row>
    <row r="21" spans="1:10" ht="15.75" customHeight="1" thickBot="1">
      <c r="A21" s="23">
        <v>45</v>
      </c>
      <c r="B21" s="529" t="s">
        <v>539</v>
      </c>
      <c r="C21" s="530"/>
      <c r="D21" s="531"/>
      <c r="E21" s="526">
        <f>IF(E18&gt;400000,T("LIMIT"),+E18-E20)</f>
        <v>0</v>
      </c>
      <c r="F21" s="527"/>
      <c r="G21" s="528"/>
      <c r="H21" s="546"/>
      <c r="I21" s="547"/>
      <c r="J21" s="548"/>
    </row>
    <row r="22" spans="1:10" ht="15" customHeight="1" thickBot="1">
      <c r="A22" s="522" t="s">
        <v>318</v>
      </c>
      <c r="B22" s="369"/>
      <c r="C22" s="369"/>
      <c r="D22" s="369"/>
      <c r="E22" s="369"/>
      <c r="F22" s="369"/>
      <c r="G22" s="369"/>
      <c r="H22" s="369"/>
      <c r="I22" s="369"/>
      <c r="J22" s="369"/>
    </row>
    <row r="23" spans="1:10" ht="22.5" customHeight="1">
      <c r="A23" s="556" t="s">
        <v>416</v>
      </c>
      <c r="B23" s="557"/>
      <c r="C23" s="557"/>
      <c r="D23" s="558"/>
      <c r="E23" s="128" t="s">
        <v>84</v>
      </c>
      <c r="F23" s="549"/>
      <c r="G23" s="550"/>
      <c r="H23" s="128" t="s">
        <v>84</v>
      </c>
      <c r="I23" s="549"/>
      <c r="J23" s="551"/>
    </row>
    <row r="24" spans="1:12" ht="15.75" customHeight="1">
      <c r="A24" s="49">
        <v>46</v>
      </c>
      <c r="B24" s="493" t="s">
        <v>343</v>
      </c>
      <c r="C24" s="493"/>
      <c r="D24" s="493"/>
      <c r="E24" s="154"/>
      <c r="F24" s="496">
        <v>0</v>
      </c>
      <c r="G24" s="497"/>
      <c r="H24" s="139"/>
      <c r="I24" s="498"/>
      <c r="J24" s="508"/>
      <c r="L24" s="83" t="str">
        <f>+IF(F24&gt;E18*0.15,"CHYBA"," ")</f>
        <v> </v>
      </c>
    </row>
    <row r="25" spans="1:12" ht="15.75" customHeight="1">
      <c r="A25" s="49">
        <v>47</v>
      </c>
      <c r="B25" s="493" t="s">
        <v>130</v>
      </c>
      <c r="C25" s="493"/>
      <c r="D25" s="559"/>
      <c r="E25" s="101"/>
      <c r="F25" s="496">
        <v>0</v>
      </c>
      <c r="G25" s="497"/>
      <c r="H25" s="139"/>
      <c r="I25" s="498"/>
      <c r="J25" s="499"/>
      <c r="L25" s="83" t="str">
        <f>+IF(F25&gt;300000,"CHYBA"," ")</f>
        <v> </v>
      </c>
    </row>
    <row r="26" spans="1:12" ht="24" customHeight="1">
      <c r="A26" s="49">
        <v>48</v>
      </c>
      <c r="B26" s="500" t="s">
        <v>344</v>
      </c>
      <c r="C26" s="500"/>
      <c r="D26" s="501"/>
      <c r="E26" s="154"/>
      <c r="F26" s="496">
        <v>0</v>
      </c>
      <c r="G26" s="497"/>
      <c r="H26" s="139"/>
      <c r="I26" s="498"/>
      <c r="J26" s="499"/>
      <c r="L26" s="83" t="str">
        <f>+IF(F26&gt;12000,"CHYBA"," ")</f>
        <v> </v>
      </c>
    </row>
    <row r="27" spans="1:12" ht="15.75" customHeight="1">
      <c r="A27" s="49">
        <v>49</v>
      </c>
      <c r="B27" s="493" t="s">
        <v>316</v>
      </c>
      <c r="C27" s="493"/>
      <c r="D27" s="493"/>
      <c r="E27" s="154"/>
      <c r="F27" s="496">
        <v>0</v>
      </c>
      <c r="G27" s="497"/>
      <c r="H27" s="139"/>
      <c r="I27" s="498"/>
      <c r="J27" s="499"/>
      <c r="L27" s="83" t="str">
        <f>+IF(F27&gt;12000,"CHYBA"," ")</f>
        <v> </v>
      </c>
    </row>
    <row r="28" spans="1:12" ht="15.75" customHeight="1">
      <c r="A28" s="49">
        <v>50</v>
      </c>
      <c r="B28" s="493" t="s">
        <v>317</v>
      </c>
      <c r="C28" s="493"/>
      <c r="D28" s="493"/>
      <c r="E28" s="154"/>
      <c r="F28" s="496">
        <v>0</v>
      </c>
      <c r="G28" s="497"/>
      <c r="H28" s="139"/>
      <c r="I28" s="498"/>
      <c r="J28" s="499"/>
      <c r="L28" s="83" t="str">
        <f>+IF(F28&gt;3000,"CHYBA"," ")</f>
        <v> </v>
      </c>
    </row>
    <row r="29" spans="1:12" ht="15.75" customHeight="1">
      <c r="A29" s="49">
        <v>51</v>
      </c>
      <c r="B29" s="493" t="s">
        <v>104</v>
      </c>
      <c r="C29" s="493"/>
      <c r="D29" s="493"/>
      <c r="E29" s="154"/>
      <c r="F29" s="496">
        <v>0</v>
      </c>
      <c r="G29" s="497"/>
      <c r="H29" s="139"/>
      <c r="I29" s="498"/>
      <c r="J29" s="499"/>
      <c r="L29" s="83" t="str">
        <f>+IF(F29&gt;10000,"CHYBA"," ")</f>
        <v> </v>
      </c>
    </row>
    <row r="30" spans="1:10" ht="15.75" customHeight="1">
      <c r="A30" s="49">
        <v>52</v>
      </c>
      <c r="B30" s="493" t="s">
        <v>37</v>
      </c>
      <c r="C30" s="493"/>
      <c r="D30" s="493"/>
      <c r="E30" s="154"/>
      <c r="F30" s="496">
        <v>0</v>
      </c>
      <c r="G30" s="497"/>
      <c r="H30" s="139"/>
      <c r="I30" s="498"/>
      <c r="J30" s="499"/>
    </row>
    <row r="31" spans="1:10" ht="15.75" customHeight="1">
      <c r="A31" s="49" t="s">
        <v>345</v>
      </c>
      <c r="B31" s="493" t="s">
        <v>346</v>
      </c>
      <c r="C31" s="493"/>
      <c r="D31" s="493"/>
      <c r="E31" s="154"/>
      <c r="F31" s="496">
        <v>0</v>
      </c>
      <c r="G31" s="497"/>
      <c r="H31" s="139"/>
      <c r="I31" s="498"/>
      <c r="J31" s="499"/>
    </row>
    <row r="32" spans="1:10" ht="15.75" customHeight="1" thickBot="1">
      <c r="A32" s="50">
        <v>53</v>
      </c>
      <c r="B32" s="75" t="s">
        <v>323</v>
      </c>
      <c r="C32" s="494"/>
      <c r="D32" s="495"/>
      <c r="E32" s="101"/>
      <c r="F32" s="560">
        <v>0</v>
      </c>
      <c r="G32" s="545"/>
      <c r="H32" s="139"/>
      <c r="I32" s="498"/>
      <c r="J32" s="499"/>
    </row>
    <row r="33" spans="1:10" ht="6" customHeight="1" thickBot="1">
      <c r="A33" s="563"/>
      <c r="B33" s="564"/>
      <c r="C33" s="564"/>
      <c r="D33" s="564"/>
      <c r="E33" s="564"/>
      <c r="F33" s="564"/>
      <c r="G33" s="564"/>
      <c r="H33" s="564"/>
      <c r="I33" s="564"/>
      <c r="J33" s="564"/>
    </row>
    <row r="34" spans="1:61" ht="24" customHeight="1">
      <c r="A34" s="129">
        <v>54</v>
      </c>
      <c r="B34" s="565" t="s">
        <v>347</v>
      </c>
      <c r="C34" s="565"/>
      <c r="D34" s="565"/>
      <c r="E34" s="566"/>
      <c r="F34" s="567">
        <f>+SUM(DAP2!F24:G32)</f>
        <v>0</v>
      </c>
      <c r="G34" s="550"/>
      <c r="H34" s="571"/>
      <c r="I34" s="572"/>
      <c r="J34" s="573"/>
      <c r="BG34" s="83"/>
      <c r="BH34" s="83"/>
      <c r="BI34" s="83"/>
    </row>
    <row r="35" spans="1:61" ht="24" customHeight="1">
      <c r="A35" s="51">
        <v>55</v>
      </c>
      <c r="B35" s="500" t="s">
        <v>483</v>
      </c>
      <c r="C35" s="512"/>
      <c r="D35" s="512"/>
      <c r="E35" s="513"/>
      <c r="F35" s="568">
        <f>MAX(+DAP2!E21-DAP2!F34,0)</f>
        <v>0</v>
      </c>
      <c r="G35" s="569"/>
      <c r="H35" s="498"/>
      <c r="I35" s="421"/>
      <c r="J35" s="574"/>
      <c r="BG35" s="83"/>
      <c r="BH35" s="83"/>
      <c r="BI35" s="83"/>
    </row>
    <row r="36" spans="1:61" ht="15" customHeight="1">
      <c r="A36" s="49">
        <v>56</v>
      </c>
      <c r="B36" s="493" t="s">
        <v>38</v>
      </c>
      <c r="C36" s="493"/>
      <c r="D36" s="493"/>
      <c r="E36" s="559"/>
      <c r="F36" s="568">
        <f>+FLOOR(F35,100)</f>
        <v>0</v>
      </c>
      <c r="G36" s="570"/>
      <c r="H36" s="498"/>
      <c r="I36" s="421"/>
      <c r="J36" s="574"/>
      <c r="BG36" s="83"/>
      <c r="BH36" s="83"/>
      <c r="BI36" s="83"/>
    </row>
    <row r="37" spans="1:61" ht="15" customHeight="1" thickBot="1">
      <c r="A37" s="50">
        <v>57</v>
      </c>
      <c r="B37" s="575" t="s">
        <v>484</v>
      </c>
      <c r="C37" s="575"/>
      <c r="D37" s="575"/>
      <c r="E37" s="576"/>
      <c r="F37" s="577">
        <f>+F36*0.15</f>
        <v>0</v>
      </c>
      <c r="G37" s="578"/>
      <c r="H37" s="586"/>
      <c r="I37" s="587"/>
      <c r="J37" s="588"/>
      <c r="BG37" s="83"/>
      <c r="BH37" s="83"/>
      <c r="BI37" s="83"/>
    </row>
    <row r="38" spans="1:10" ht="15" customHeight="1" thickBot="1">
      <c r="A38" s="589" t="s">
        <v>169</v>
      </c>
      <c r="B38" s="590"/>
      <c r="C38" s="590"/>
      <c r="D38" s="590"/>
      <c r="E38" s="591"/>
      <c r="F38" s="591"/>
      <c r="G38" s="581"/>
      <c r="H38" s="581"/>
      <c r="I38" s="581"/>
      <c r="J38" s="581"/>
    </row>
    <row r="39" spans="1:61" ht="24" customHeight="1">
      <c r="A39" s="129">
        <v>58</v>
      </c>
      <c r="B39" s="565" t="s">
        <v>545</v>
      </c>
      <c r="C39" s="565"/>
      <c r="D39" s="565"/>
      <c r="E39" s="566"/>
      <c r="F39" s="594">
        <f>+IF(OR(+3Př!F18+3Př!F21&gt;0),3Př!F21,F37)</f>
        <v>0</v>
      </c>
      <c r="G39" s="595"/>
      <c r="H39" s="571"/>
      <c r="I39" s="572"/>
      <c r="J39" s="573"/>
      <c r="BG39" s="83"/>
      <c r="BH39" s="83"/>
      <c r="BI39" s="83"/>
    </row>
    <row r="40" spans="1:61" ht="15.75" customHeight="1">
      <c r="A40" s="49">
        <v>59</v>
      </c>
      <c r="B40" s="500" t="s">
        <v>407</v>
      </c>
      <c r="C40" s="500"/>
      <c r="D40" s="500"/>
      <c r="E40" s="501"/>
      <c r="F40" s="596">
        <f>+MAX(0,(E19+E12-1245216)*0.07)</f>
        <v>0</v>
      </c>
      <c r="G40" s="597"/>
      <c r="H40" s="498"/>
      <c r="I40" s="421"/>
      <c r="J40" s="574"/>
      <c r="BG40" s="83"/>
      <c r="BH40" s="83"/>
      <c r="BI40" s="83"/>
    </row>
    <row r="41" spans="1:61" ht="15" customHeight="1">
      <c r="A41" s="49">
        <v>60</v>
      </c>
      <c r="B41" s="500" t="s">
        <v>408</v>
      </c>
      <c r="C41" s="500"/>
      <c r="D41" s="500"/>
      <c r="E41" s="501"/>
      <c r="F41" s="496">
        <f>+IF(F37=F39,CEILING(F39+F40,1),CEILING(F39,1))</f>
        <v>0</v>
      </c>
      <c r="G41" s="569"/>
      <c r="H41" s="498"/>
      <c r="I41" s="421"/>
      <c r="J41" s="574"/>
      <c r="BG41" s="83"/>
      <c r="BH41" s="83"/>
      <c r="BI41" s="83"/>
    </row>
    <row r="42" spans="1:61" ht="24" customHeight="1" thickBot="1">
      <c r="A42" s="285">
        <v>61</v>
      </c>
      <c r="B42" s="592" t="s">
        <v>324</v>
      </c>
      <c r="C42" s="592"/>
      <c r="D42" s="592"/>
      <c r="E42" s="593"/>
      <c r="F42" s="577">
        <f>IF(DAP2!E16&lt;0,-DAP2!E16,0)</f>
        <v>0</v>
      </c>
      <c r="G42" s="598"/>
      <c r="H42" s="583"/>
      <c r="I42" s="584"/>
      <c r="J42" s="585"/>
      <c r="BG42" s="83"/>
      <c r="BH42" s="83"/>
      <c r="BI42" s="83"/>
    </row>
    <row r="43" spans="1:10" ht="15" customHeight="1" thickBot="1">
      <c r="A43" s="579" t="s">
        <v>185</v>
      </c>
      <c r="B43" s="580"/>
      <c r="C43" s="580"/>
      <c r="D43" s="580"/>
      <c r="E43" s="580"/>
      <c r="F43" s="580"/>
      <c r="G43" s="581"/>
      <c r="H43" s="581"/>
      <c r="I43" s="581"/>
      <c r="J43" s="581"/>
    </row>
    <row r="44" spans="1:10" ht="15.75" customHeight="1">
      <c r="A44" s="129">
        <v>62</v>
      </c>
      <c r="B44" s="565" t="s">
        <v>39</v>
      </c>
      <c r="C44" s="565"/>
      <c r="D44" s="565"/>
      <c r="E44" s="566"/>
      <c r="F44" s="582">
        <v>0</v>
      </c>
      <c r="G44" s="550"/>
      <c r="H44" s="571"/>
      <c r="I44" s="572"/>
      <c r="J44" s="573"/>
    </row>
    <row r="45" spans="1:10" ht="15.75" customHeight="1" thickBot="1">
      <c r="A45" s="49">
        <v>63</v>
      </c>
      <c r="B45" s="500" t="s">
        <v>62</v>
      </c>
      <c r="C45" s="500"/>
      <c r="D45" s="500"/>
      <c r="E45" s="501"/>
      <c r="F45" s="496">
        <v>0</v>
      </c>
      <c r="G45" s="569"/>
      <c r="H45" s="498"/>
      <c r="I45" s="421"/>
      <c r="J45" s="574"/>
    </row>
    <row r="46" spans="1:10" ht="12" customHeight="1">
      <c r="A46" s="555">
        <v>2</v>
      </c>
      <c r="B46" s="555"/>
      <c r="C46" s="555"/>
      <c r="D46" s="555"/>
      <c r="E46" s="555"/>
      <c r="F46" s="555"/>
      <c r="G46" s="555"/>
      <c r="H46" s="555"/>
      <c r="I46" s="555"/>
      <c r="J46" s="555"/>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sheetData>
  <sheetProtection password="EF65" sheet="1" objects="1" scenarios="1"/>
  <mergeCells count="120">
    <mergeCell ref="B39:E39"/>
    <mergeCell ref="B42:E42"/>
    <mergeCell ref="F39:G39"/>
    <mergeCell ref="F40:G40"/>
    <mergeCell ref="F41:G41"/>
    <mergeCell ref="F42:G42"/>
    <mergeCell ref="B40:E40"/>
    <mergeCell ref="H44:J44"/>
    <mergeCell ref="B11:D11"/>
    <mergeCell ref="E11:G11"/>
    <mergeCell ref="B17:D17"/>
    <mergeCell ref="E17:G17"/>
    <mergeCell ref="H41:J41"/>
    <mergeCell ref="H42:J42"/>
    <mergeCell ref="B41:E41"/>
    <mergeCell ref="H37:J37"/>
    <mergeCell ref="A38:J38"/>
    <mergeCell ref="B37:E37"/>
    <mergeCell ref="F37:G37"/>
    <mergeCell ref="B45:E45"/>
    <mergeCell ref="F45:G45"/>
    <mergeCell ref="H39:J39"/>
    <mergeCell ref="H40:J40"/>
    <mergeCell ref="H45:J45"/>
    <mergeCell ref="A43:J43"/>
    <mergeCell ref="B44:E44"/>
    <mergeCell ref="F44:G44"/>
    <mergeCell ref="A33:J33"/>
    <mergeCell ref="B34:E34"/>
    <mergeCell ref="B35:E35"/>
    <mergeCell ref="B36:E36"/>
    <mergeCell ref="F34:G34"/>
    <mergeCell ref="F35:G35"/>
    <mergeCell ref="F36:G36"/>
    <mergeCell ref="H34:J34"/>
    <mergeCell ref="H35:J35"/>
    <mergeCell ref="H36:J36"/>
    <mergeCell ref="A9:J9"/>
    <mergeCell ref="A46:J46"/>
    <mergeCell ref="A23:D23"/>
    <mergeCell ref="B25:D25"/>
    <mergeCell ref="F25:G25"/>
    <mergeCell ref="F26:G26"/>
    <mergeCell ref="F27:G27"/>
    <mergeCell ref="F32:G32"/>
    <mergeCell ref="B13:D13"/>
    <mergeCell ref="B18:D18"/>
    <mergeCell ref="E8:G8"/>
    <mergeCell ref="H8:J8"/>
    <mergeCell ref="H13:J13"/>
    <mergeCell ref="H14:J14"/>
    <mergeCell ref="F23:G23"/>
    <mergeCell ref="I23:J23"/>
    <mergeCell ref="H21:J21"/>
    <mergeCell ref="H20:J20"/>
    <mergeCell ref="H12:J12"/>
    <mergeCell ref="H10:J10"/>
    <mergeCell ref="B8:D8"/>
    <mergeCell ref="E6:G6"/>
    <mergeCell ref="H6:J6"/>
    <mergeCell ref="A3:D3"/>
    <mergeCell ref="E3:G3"/>
    <mergeCell ref="H3:J3"/>
    <mergeCell ref="B7:D7"/>
    <mergeCell ref="E7:G7"/>
    <mergeCell ref="H7:J7"/>
    <mergeCell ref="B5:D5"/>
    <mergeCell ref="E5:G5"/>
    <mergeCell ref="H5:J5"/>
    <mergeCell ref="B6:D6"/>
    <mergeCell ref="E18:G18"/>
    <mergeCell ref="B21:D21"/>
    <mergeCell ref="B19:D19"/>
    <mergeCell ref="E12:G12"/>
    <mergeCell ref="E13:G13"/>
    <mergeCell ref="E16:G16"/>
    <mergeCell ref="E10:G10"/>
    <mergeCell ref="H15:J15"/>
    <mergeCell ref="H16:J16"/>
    <mergeCell ref="H19:J19"/>
    <mergeCell ref="E19:G19"/>
    <mergeCell ref="A22:J22"/>
    <mergeCell ref="B10:D10"/>
    <mergeCell ref="B12:D12"/>
    <mergeCell ref="E20:G20"/>
    <mergeCell ref="E21:G21"/>
    <mergeCell ref="A1:J1"/>
    <mergeCell ref="B15:D15"/>
    <mergeCell ref="B16:D16"/>
    <mergeCell ref="A2:J2"/>
    <mergeCell ref="E14:G14"/>
    <mergeCell ref="B14:D14"/>
    <mergeCell ref="B4:D4"/>
    <mergeCell ref="E4:G4"/>
    <mergeCell ref="H4:J4"/>
    <mergeCell ref="E15:G15"/>
    <mergeCell ref="B26:D26"/>
    <mergeCell ref="B27:D27"/>
    <mergeCell ref="B20:D20"/>
    <mergeCell ref="H18:J18"/>
    <mergeCell ref="I24:J24"/>
    <mergeCell ref="I25:J25"/>
    <mergeCell ref="F24:G24"/>
    <mergeCell ref="B24:D24"/>
    <mergeCell ref="I29:J29"/>
    <mergeCell ref="I30:J30"/>
    <mergeCell ref="I32:J32"/>
    <mergeCell ref="I26:J26"/>
    <mergeCell ref="I27:J27"/>
    <mergeCell ref="I28:J28"/>
    <mergeCell ref="I31:J31"/>
    <mergeCell ref="B28:D28"/>
    <mergeCell ref="C32:D32"/>
    <mergeCell ref="F30:G30"/>
    <mergeCell ref="B29:D29"/>
    <mergeCell ref="B30:D30"/>
    <mergeCell ref="F28:G28"/>
    <mergeCell ref="F29:G29"/>
    <mergeCell ref="B31:D31"/>
    <mergeCell ref="F31:G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E12" sqref="E12:F1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47" t="s">
        <v>348</v>
      </c>
      <c r="B1" s="647"/>
      <c r="C1" s="362"/>
      <c r="D1" s="362"/>
      <c r="E1" s="362"/>
      <c r="F1" s="362"/>
      <c r="G1" s="362"/>
      <c r="H1" s="362"/>
      <c r="I1" s="362"/>
      <c r="BP1"/>
      <c r="BQ1"/>
      <c r="BR1"/>
      <c r="BS1"/>
    </row>
    <row r="2" spans="1:71" ht="24" customHeight="1" thickBot="1">
      <c r="A2" s="637" t="s">
        <v>271</v>
      </c>
      <c r="B2" s="638"/>
      <c r="C2" s="639"/>
      <c r="D2" s="640"/>
      <c r="E2" s="641"/>
      <c r="F2" s="176" t="s">
        <v>514</v>
      </c>
      <c r="G2" s="642"/>
      <c r="H2" s="643"/>
      <c r="I2" s="644"/>
      <c r="BP2"/>
      <c r="BQ2"/>
      <c r="BR2"/>
      <c r="BS2"/>
    </row>
    <row r="3" spans="1:71" ht="7.5" customHeight="1" thickBot="1">
      <c r="A3" s="650"/>
      <c r="B3" s="650"/>
      <c r="C3" s="429"/>
      <c r="D3" s="429"/>
      <c r="E3" s="429"/>
      <c r="F3" s="429"/>
      <c r="G3" s="429"/>
      <c r="H3" s="429"/>
      <c r="I3" s="429"/>
      <c r="BP3"/>
      <c r="BQ3"/>
      <c r="BR3"/>
      <c r="BS3"/>
    </row>
    <row r="4" spans="1:71" ht="24" customHeight="1">
      <c r="A4" s="556" t="s">
        <v>272</v>
      </c>
      <c r="B4" s="557"/>
      <c r="C4" s="558"/>
      <c r="D4" s="128" t="s">
        <v>84</v>
      </c>
      <c r="E4" s="549"/>
      <c r="F4" s="550"/>
      <c r="G4" s="128" t="s">
        <v>84</v>
      </c>
      <c r="H4" s="549"/>
      <c r="I4" s="551"/>
      <c r="BM4"/>
      <c r="BN4"/>
      <c r="BO4"/>
      <c r="BP4"/>
      <c r="BQ4"/>
      <c r="BR4"/>
      <c r="BS4"/>
    </row>
    <row r="5" spans="1:71" ht="18" customHeight="1">
      <c r="A5" s="49">
        <v>64</v>
      </c>
      <c r="B5" s="493" t="s">
        <v>349</v>
      </c>
      <c r="C5" s="559"/>
      <c r="D5" s="133"/>
      <c r="E5" s="496">
        <v>24840</v>
      </c>
      <c r="F5" s="599"/>
      <c r="G5" s="138"/>
      <c r="H5" s="498"/>
      <c r="I5" s="600"/>
      <c r="BM5"/>
      <c r="BN5"/>
      <c r="BO5"/>
      <c r="BP5"/>
      <c r="BQ5"/>
      <c r="BR5"/>
      <c r="BS5"/>
    </row>
    <row r="6" spans="1:71" ht="18" customHeight="1">
      <c r="A6" s="49" t="s">
        <v>186</v>
      </c>
      <c r="B6" s="493" t="s">
        <v>350</v>
      </c>
      <c r="C6" s="559"/>
      <c r="D6" s="101">
        <v>0</v>
      </c>
      <c r="E6" s="496">
        <f>+IF((((IF(OR(EXACT(1Př1!K8,"X"),EXACT(1Př1!K8,"x")),DAP2!E12,0))+IF(OR(EXACT(+2Př!D7,"X"),EXACT(+2Př!D7,"x")),DAP2!E14,0))/(DAP2!E18+0.1)&gt;0.5),0,+D6*2070)</f>
        <v>0</v>
      </c>
      <c r="F6" s="599"/>
      <c r="G6" s="138"/>
      <c r="H6" s="498"/>
      <c r="I6" s="600"/>
      <c r="J6" s="83" t="str">
        <f>+IF((((IF(OR(EXACT(1Př1!K8,"X"),EXACT(1Př1!K8,"x")),DAP2!E12,0))+IF(OR(EXACT(+2Př!D7,"X"),EXACT(+2Př!D7,"x")),DAP2!E14,0))/(DAP2!E18+0.1)&gt;0.5),"Je potřeba zkoumat oprávněnost nároku na odpočet na manžela(-ku) vzhledem k § 35 ca zákona ( paušální výdaje versus odpočet )."," ")</f>
        <v> </v>
      </c>
      <c r="BM6"/>
      <c r="BN6"/>
      <c r="BO6"/>
      <c r="BP6"/>
      <c r="BQ6"/>
      <c r="BR6"/>
      <c r="BS6"/>
    </row>
    <row r="7" spans="1:71" ht="24" customHeight="1">
      <c r="A7" s="49" t="s">
        <v>187</v>
      </c>
      <c r="B7" s="500" t="s">
        <v>351</v>
      </c>
      <c r="C7" s="501"/>
      <c r="D7" s="101">
        <v>0</v>
      </c>
      <c r="E7" s="496">
        <f>+IF((((IF(OR(EXACT(1Př1!K8,"X"),EXACT(1Př1!K8,"x")),DAP2!E12,0))+IF(OR(EXACT(+2Př!D7,"X"),EXACT(+2Př!D7,"x")),DAP2!E14,0))/(DAP2!E18+0.1)&gt;0.5),0,+D7*4140)</f>
        <v>0</v>
      </c>
      <c r="F7" s="599"/>
      <c r="G7" s="138"/>
      <c r="H7" s="498"/>
      <c r="I7" s="600"/>
      <c r="J7" s="151" t="str">
        <f>+IF((((IF(OR(EXACT(1Př1!K8,"X"),EXACT(1Př1!K8,"x")),DAP2!E12,0))+IF(OR(EXACT(+2Př!D7,"X"),EXACT(+2Př!D7,"x")),DAP2!E14,0))/(DAP2!E18+0.1)&gt;0.5),"Je potřeba zkoumat oprávněnost nároku na odpočet na manžela(-ku) vzhledem k § 35 ca zákona ( paušální výdaje versus odpočet )."," ")</f>
        <v> </v>
      </c>
      <c r="BM7"/>
      <c r="BN7"/>
      <c r="BO7"/>
      <c r="BP7"/>
      <c r="BQ7"/>
      <c r="BR7"/>
      <c r="BS7"/>
    </row>
    <row r="8" spans="1:71" ht="24" customHeight="1">
      <c r="A8" s="49">
        <v>66</v>
      </c>
      <c r="B8" s="500" t="s">
        <v>352</v>
      </c>
      <c r="C8" s="501"/>
      <c r="D8" s="101">
        <v>0</v>
      </c>
      <c r="E8" s="568">
        <f>+D8*210</f>
        <v>0</v>
      </c>
      <c r="F8" s="569"/>
      <c r="G8" s="138"/>
      <c r="H8" s="498"/>
      <c r="I8" s="600"/>
      <c r="J8" s="151"/>
      <c r="BM8"/>
      <c r="BN8"/>
      <c r="BO8"/>
      <c r="BP8"/>
      <c r="BQ8"/>
      <c r="BR8"/>
      <c r="BS8"/>
    </row>
    <row r="9" spans="1:71" ht="24" customHeight="1">
      <c r="A9" s="49">
        <v>67</v>
      </c>
      <c r="B9" s="500" t="s">
        <v>353</v>
      </c>
      <c r="C9" s="501"/>
      <c r="D9" s="101">
        <v>0</v>
      </c>
      <c r="E9" s="568">
        <f>+D9*420</f>
        <v>0</v>
      </c>
      <c r="F9" s="569"/>
      <c r="G9" s="138"/>
      <c r="H9" s="498"/>
      <c r="I9" s="600"/>
      <c r="BM9"/>
      <c r="BN9"/>
      <c r="BO9"/>
      <c r="BP9"/>
      <c r="BQ9"/>
      <c r="BR9"/>
      <c r="BS9"/>
    </row>
    <row r="10" spans="1:71" ht="18" customHeight="1">
      <c r="A10" s="49">
        <v>68</v>
      </c>
      <c r="B10" s="500" t="s">
        <v>354</v>
      </c>
      <c r="C10" s="501"/>
      <c r="D10" s="101">
        <v>0</v>
      </c>
      <c r="E10" s="568">
        <f>+D10*1345</f>
        <v>0</v>
      </c>
      <c r="F10" s="569"/>
      <c r="G10" s="138"/>
      <c r="H10" s="498"/>
      <c r="I10" s="600"/>
      <c r="BM10"/>
      <c r="BN10"/>
      <c r="BO10"/>
      <c r="BP10"/>
      <c r="BQ10"/>
      <c r="BR10"/>
      <c r="BS10"/>
    </row>
    <row r="11" spans="1:71" ht="18" customHeight="1">
      <c r="A11" s="49">
        <v>69</v>
      </c>
      <c r="B11" s="500" t="s">
        <v>355</v>
      </c>
      <c r="C11" s="501"/>
      <c r="D11" s="101">
        <v>0</v>
      </c>
      <c r="E11" s="568">
        <f>+D11*335</f>
        <v>0</v>
      </c>
      <c r="F11" s="569"/>
      <c r="G11" s="138"/>
      <c r="H11" s="498"/>
      <c r="I11" s="600"/>
      <c r="BM11"/>
      <c r="BN11"/>
      <c r="BO11"/>
      <c r="BP11"/>
      <c r="BQ11"/>
      <c r="BR11"/>
      <c r="BS11"/>
    </row>
    <row r="12" spans="1:71" ht="18" customHeight="1">
      <c r="A12" s="49" t="s">
        <v>358</v>
      </c>
      <c r="B12" s="500" t="s">
        <v>356</v>
      </c>
      <c r="C12" s="501"/>
      <c r="D12" s="133"/>
      <c r="E12" s="496">
        <v>0</v>
      </c>
      <c r="F12" s="599"/>
      <c r="G12" s="138"/>
      <c r="H12" s="498"/>
      <c r="I12" s="600"/>
      <c r="BM12"/>
      <c r="BN12"/>
      <c r="BO12"/>
      <c r="BP12"/>
      <c r="BQ12"/>
      <c r="BR12"/>
      <c r="BS12"/>
    </row>
    <row r="13" spans="1:71" ht="24" customHeight="1">
      <c r="A13" s="49">
        <v>70</v>
      </c>
      <c r="B13" s="500" t="s">
        <v>357</v>
      </c>
      <c r="C13" s="501"/>
      <c r="D13" s="133"/>
      <c r="E13" s="568">
        <f>+SUM(E5:F12)+DAP2!F44+DAP2!F45</f>
        <v>24840</v>
      </c>
      <c r="F13" s="626"/>
      <c r="G13" s="138"/>
      <c r="H13" s="498"/>
      <c r="I13" s="600"/>
      <c r="BP13"/>
      <c r="BQ13"/>
      <c r="BR13"/>
      <c r="BS13"/>
    </row>
    <row r="14" spans="1:71" ht="24" customHeight="1" thickBot="1">
      <c r="A14" s="50">
        <v>71</v>
      </c>
      <c r="B14" s="652" t="s">
        <v>274</v>
      </c>
      <c r="C14" s="653"/>
      <c r="D14" s="134"/>
      <c r="E14" s="577">
        <f>+MAX(DAP2!F41-DAP3!E13,0)</f>
        <v>0</v>
      </c>
      <c r="F14" s="654"/>
      <c r="G14" s="140"/>
      <c r="H14" s="586"/>
      <c r="I14" s="655"/>
      <c r="BP14"/>
      <c r="BQ14"/>
      <c r="BR14"/>
      <c r="BS14"/>
    </row>
    <row r="15" spans="1:9" ht="15.75" customHeight="1" thickBot="1">
      <c r="A15" s="629" t="s">
        <v>188</v>
      </c>
      <c r="B15" s="629"/>
      <c r="C15" s="630"/>
      <c r="D15" s="630"/>
      <c r="E15" s="630"/>
      <c r="F15" s="630"/>
      <c r="G15" s="630"/>
      <c r="H15" s="630"/>
      <c r="I15" s="630"/>
    </row>
    <row r="16" spans="1:71" ht="21.75" customHeight="1">
      <c r="A16" s="645"/>
      <c r="B16" s="668" t="s">
        <v>275</v>
      </c>
      <c r="C16" s="669"/>
      <c r="D16" s="668" t="s">
        <v>514</v>
      </c>
      <c r="E16" s="668"/>
      <c r="F16" s="674" t="s">
        <v>84</v>
      </c>
      <c r="G16" s="675"/>
      <c r="H16" s="671" t="s">
        <v>40</v>
      </c>
      <c r="I16" s="672"/>
      <c r="BO16"/>
      <c r="BP16"/>
      <c r="BQ16"/>
      <c r="BR16"/>
      <c r="BS16"/>
    </row>
    <row r="17" spans="1:71" ht="12" customHeight="1">
      <c r="A17" s="646"/>
      <c r="B17" s="636">
        <v>1</v>
      </c>
      <c r="C17" s="670"/>
      <c r="D17" s="636">
        <v>2</v>
      </c>
      <c r="E17" s="636"/>
      <c r="F17" s="673">
        <v>3</v>
      </c>
      <c r="G17" s="670"/>
      <c r="H17" s="636">
        <v>4</v>
      </c>
      <c r="I17" s="676"/>
      <c r="BO17"/>
      <c r="BP17"/>
      <c r="BQ17"/>
      <c r="BR17"/>
      <c r="BS17"/>
    </row>
    <row r="18" spans="1:71" ht="18" customHeight="1">
      <c r="A18" s="144">
        <v>1</v>
      </c>
      <c r="B18" s="663" t="s">
        <v>505</v>
      </c>
      <c r="C18" s="664"/>
      <c r="D18" s="651"/>
      <c r="E18" s="658"/>
      <c r="F18" s="648"/>
      <c r="G18" s="648"/>
      <c r="H18" s="648"/>
      <c r="I18" s="649"/>
      <c r="BO18"/>
      <c r="BP18"/>
      <c r="BQ18"/>
      <c r="BR18"/>
      <c r="BS18"/>
    </row>
    <row r="19" spans="1:71" ht="18" customHeight="1">
      <c r="A19" s="144">
        <v>2</v>
      </c>
      <c r="B19" s="663" t="s">
        <v>505</v>
      </c>
      <c r="C19" s="664"/>
      <c r="D19" s="651"/>
      <c r="E19" s="651"/>
      <c r="F19" s="648"/>
      <c r="G19" s="648"/>
      <c r="H19" s="648"/>
      <c r="I19" s="649"/>
      <c r="BO19"/>
      <c r="BP19"/>
      <c r="BQ19"/>
      <c r="BR19"/>
      <c r="BS19"/>
    </row>
    <row r="20" spans="1:71" ht="18" customHeight="1">
      <c r="A20" s="144">
        <v>3</v>
      </c>
      <c r="B20" s="663" t="s">
        <v>505</v>
      </c>
      <c r="C20" s="664"/>
      <c r="D20" s="651"/>
      <c r="E20" s="651"/>
      <c r="F20" s="648"/>
      <c r="G20" s="648"/>
      <c r="H20" s="648"/>
      <c r="I20" s="649"/>
      <c r="BO20"/>
      <c r="BP20"/>
      <c r="BQ20"/>
      <c r="BR20"/>
      <c r="BS20"/>
    </row>
    <row r="21" spans="1:71" ht="18" customHeight="1">
      <c r="A21" s="144">
        <v>4</v>
      </c>
      <c r="B21" s="663" t="s">
        <v>505</v>
      </c>
      <c r="C21" s="664"/>
      <c r="D21" s="651"/>
      <c r="E21" s="651"/>
      <c r="F21" s="648"/>
      <c r="G21" s="648"/>
      <c r="H21" s="648"/>
      <c r="I21" s="649"/>
      <c r="BO21"/>
      <c r="BP21"/>
      <c r="BQ21"/>
      <c r="BR21"/>
      <c r="BS21"/>
    </row>
    <row r="22" spans="1:71" ht="15.75" customHeight="1" thickBot="1">
      <c r="A22" s="145"/>
      <c r="B22" s="656" t="s">
        <v>325</v>
      </c>
      <c r="C22" s="657"/>
      <c r="D22" s="659"/>
      <c r="E22" s="659"/>
      <c r="F22" s="665">
        <f>+SUM(F18:F21)</f>
        <v>0</v>
      </c>
      <c r="G22" s="666"/>
      <c r="H22" s="665">
        <f>+SUM(H18:H21)</f>
        <v>0</v>
      </c>
      <c r="I22" s="677"/>
      <c r="BS22"/>
    </row>
    <row r="23" spans="1:9" ht="6" customHeight="1" thickBot="1">
      <c r="A23" s="612"/>
      <c r="B23" s="612"/>
      <c r="C23" s="613"/>
      <c r="D23" s="613"/>
      <c r="E23" s="613"/>
      <c r="F23" s="613"/>
      <c r="G23" s="613"/>
      <c r="H23" s="613"/>
      <c r="I23" s="613"/>
    </row>
    <row r="24" spans="1:10" ht="18" customHeight="1">
      <c r="A24" s="127">
        <v>72</v>
      </c>
      <c r="B24" s="523" t="s">
        <v>326</v>
      </c>
      <c r="C24" s="667"/>
      <c r="D24" s="618">
        <f>+IF((((IF(OR(EXACT(1Př1!K8,"X"),EXACT(1Př1!K8,"x")),DAP2!E12,0))+IF(OR(EXACT(+2Př!D7,"X"),EXACT(+2Př!D7,"x")),DAP2!E14,0))/(DAP2!E18+0.1)&gt;0.5),0,+F22*1117+H22*1117)</f>
        <v>0</v>
      </c>
      <c r="E24" s="619"/>
      <c r="F24" s="620"/>
      <c r="G24" s="541"/>
      <c r="H24" s="631"/>
      <c r="I24" s="632"/>
      <c r="J24" s="151" t="str">
        <f>+IF((((IF(OR(EXACT(1Př1!K8,"X"),EXACT(1Př1!K8,"x")),DAP2!E12,0))+IF(OR(EXACT(+2Př!D7,"X"),EXACT(+2Př!D7,"x")),DAP2!E14,0))/(DAP2!E18+0.1)&gt;0.5),"Je potřeba zkoumat oprávněnost nároku na daňové zvýhodnění na děti vzhledem k § 35 ca zákona ( paušální výdaje versus odpočet )."," ")</f>
        <v> </v>
      </c>
    </row>
    <row r="25" spans="1:9" ht="24" customHeight="1">
      <c r="A25" s="22">
        <v>73</v>
      </c>
      <c r="B25" s="502" t="s">
        <v>276</v>
      </c>
      <c r="C25" s="611"/>
      <c r="D25" s="520">
        <f>+MIN(D24,E14)</f>
        <v>0</v>
      </c>
      <c r="E25" s="602"/>
      <c r="F25" s="599"/>
      <c r="G25" s="603"/>
      <c r="H25" s="604"/>
      <c r="I25" s="605"/>
    </row>
    <row r="26" spans="1:9" ht="18" customHeight="1" thickBot="1">
      <c r="A26" s="286">
        <v>74</v>
      </c>
      <c r="B26" s="627" t="s">
        <v>189</v>
      </c>
      <c r="C26" s="628"/>
      <c r="D26" s="543">
        <f>+E14-D25</f>
        <v>0</v>
      </c>
      <c r="E26" s="621"/>
      <c r="F26" s="622"/>
      <c r="G26" s="660"/>
      <c r="H26" s="661"/>
      <c r="I26" s="662"/>
    </row>
    <row r="27" spans="1:9" ht="6" customHeight="1" thickBot="1">
      <c r="A27" s="612"/>
      <c r="B27" s="612"/>
      <c r="C27" s="613"/>
      <c r="D27" s="613"/>
      <c r="E27" s="613"/>
      <c r="F27" s="613"/>
      <c r="G27" s="613"/>
      <c r="H27" s="613"/>
      <c r="I27" s="613"/>
    </row>
    <row r="28" spans="1:9" ht="18" customHeight="1">
      <c r="A28" s="127">
        <v>75</v>
      </c>
      <c r="B28" s="523" t="s">
        <v>190</v>
      </c>
      <c r="C28" s="667"/>
      <c r="D28" s="618">
        <f>IF(+D24-D25&lt;99,0,MIN(60300,+D24-D25))</f>
        <v>0</v>
      </c>
      <c r="E28" s="619"/>
      <c r="F28" s="620"/>
      <c r="G28" s="541"/>
      <c r="H28" s="631"/>
      <c r="I28" s="632"/>
    </row>
    <row r="29" spans="1:9" ht="24" customHeight="1">
      <c r="A29" s="22">
        <v>76</v>
      </c>
      <c r="B29" s="502" t="s">
        <v>41</v>
      </c>
      <c r="C29" s="611"/>
      <c r="D29" s="520">
        <v>0</v>
      </c>
      <c r="E29" s="602"/>
      <c r="F29" s="599"/>
      <c r="G29" s="603"/>
      <c r="H29" s="604"/>
      <c r="I29" s="605"/>
    </row>
    <row r="30" spans="1:9" ht="18" customHeight="1" thickBot="1">
      <c r="A30" s="23">
        <v>77</v>
      </c>
      <c r="B30" s="616" t="s">
        <v>191</v>
      </c>
      <c r="C30" s="617"/>
      <c r="D30" s="543">
        <f>+D28-D29</f>
        <v>0</v>
      </c>
      <c r="E30" s="621"/>
      <c r="F30" s="622"/>
      <c r="G30" s="633"/>
      <c r="H30" s="634"/>
      <c r="I30" s="635"/>
    </row>
    <row r="31" spans="1:9" ht="15.75" customHeight="1" thickBot="1">
      <c r="A31" s="614" t="s">
        <v>192</v>
      </c>
      <c r="B31" s="614"/>
      <c r="C31" s="615"/>
      <c r="D31" s="615"/>
      <c r="E31" s="615"/>
      <c r="F31" s="615"/>
      <c r="G31" s="615"/>
      <c r="H31" s="615"/>
      <c r="I31" s="615"/>
    </row>
    <row r="32" spans="1:9" ht="18" customHeight="1">
      <c r="A32" s="22">
        <v>78</v>
      </c>
      <c r="B32" s="623" t="s">
        <v>63</v>
      </c>
      <c r="C32" s="624"/>
      <c r="D32" s="618">
        <v>0</v>
      </c>
      <c r="E32" s="619"/>
      <c r="F32" s="620"/>
      <c r="G32" s="603"/>
      <c r="H32" s="604"/>
      <c r="I32" s="605"/>
    </row>
    <row r="33" spans="1:9" ht="24" customHeight="1">
      <c r="A33" s="22">
        <v>79</v>
      </c>
      <c r="B33" s="609" t="s">
        <v>64</v>
      </c>
      <c r="C33" s="610"/>
      <c r="D33" s="517">
        <f>+IF(OR(EXACT("X",DAP1!E13),EXACT("x",DAP1!E13)),DAP3!D26,0)</f>
        <v>0</v>
      </c>
      <c r="E33" s="625"/>
      <c r="F33" s="626"/>
      <c r="G33" s="603"/>
      <c r="H33" s="604"/>
      <c r="I33" s="605"/>
    </row>
    <row r="34" spans="1:9" ht="24" customHeight="1">
      <c r="A34" s="22">
        <v>80</v>
      </c>
      <c r="B34" s="609" t="s">
        <v>42</v>
      </c>
      <c r="C34" s="610"/>
      <c r="D34" s="520">
        <f>+D33-D32</f>
        <v>0</v>
      </c>
      <c r="E34" s="602"/>
      <c r="F34" s="599"/>
      <c r="G34" s="603"/>
      <c r="H34" s="604"/>
      <c r="I34" s="605"/>
    </row>
    <row r="35" spans="1:9" ht="24" customHeight="1">
      <c r="A35" s="22">
        <v>81</v>
      </c>
      <c r="B35" s="609" t="s">
        <v>85</v>
      </c>
      <c r="C35" s="610"/>
      <c r="D35" s="520">
        <v>0</v>
      </c>
      <c r="E35" s="602"/>
      <c r="F35" s="599"/>
      <c r="G35" s="603"/>
      <c r="H35" s="604"/>
      <c r="I35" s="605"/>
    </row>
    <row r="36" spans="1:9" ht="24" customHeight="1">
      <c r="A36" s="22">
        <v>82</v>
      </c>
      <c r="B36" s="609" t="s">
        <v>65</v>
      </c>
      <c r="C36" s="610"/>
      <c r="D36" s="517">
        <f>+IF(OR(EXACT("X",DAP1!E13),EXACT("x",DAP1!E13)),DAP2!F42,0)</f>
        <v>0</v>
      </c>
      <c r="E36" s="625"/>
      <c r="F36" s="626"/>
      <c r="G36" s="603"/>
      <c r="H36" s="604"/>
      <c r="I36" s="605"/>
    </row>
    <row r="37" spans="1:9" ht="24" customHeight="1" thickBot="1">
      <c r="A37" s="23">
        <v>83</v>
      </c>
      <c r="B37" s="607" t="s">
        <v>43</v>
      </c>
      <c r="C37" s="608"/>
      <c r="D37" s="543">
        <f>+D36-D35</f>
        <v>0</v>
      </c>
      <c r="E37" s="621"/>
      <c r="F37" s="622"/>
      <c r="G37" s="633"/>
      <c r="H37" s="634"/>
      <c r="I37" s="635"/>
    </row>
    <row r="38" spans="1:9" ht="15.75" customHeight="1" thickBot="1">
      <c r="A38" s="614" t="s">
        <v>193</v>
      </c>
      <c r="B38" s="614"/>
      <c r="C38" s="615"/>
      <c r="D38" s="615"/>
      <c r="E38" s="615"/>
      <c r="F38" s="615"/>
      <c r="G38" s="615"/>
      <c r="H38" s="615"/>
      <c r="I38" s="615"/>
    </row>
    <row r="39" spans="1:9" ht="24" customHeight="1">
      <c r="A39" s="125">
        <v>84</v>
      </c>
      <c r="B39" s="502" t="s">
        <v>44</v>
      </c>
      <c r="C39" s="611"/>
      <c r="D39" s="520">
        <v>0</v>
      </c>
      <c r="E39" s="602"/>
      <c r="F39" s="599"/>
      <c r="G39" s="603"/>
      <c r="H39" s="604"/>
      <c r="I39" s="605"/>
    </row>
    <row r="40" spans="1:9" ht="18" customHeight="1">
      <c r="A40" s="22">
        <v>85</v>
      </c>
      <c r="B40" s="561" t="s">
        <v>427</v>
      </c>
      <c r="C40" s="601"/>
      <c r="D40" s="520">
        <v>0</v>
      </c>
      <c r="E40" s="602"/>
      <c r="F40" s="599"/>
      <c r="G40" s="603"/>
      <c r="H40" s="604"/>
      <c r="I40" s="605"/>
    </row>
    <row r="41" spans="1:9" ht="18" customHeight="1">
      <c r="A41" s="22">
        <v>86</v>
      </c>
      <c r="B41" s="561" t="s">
        <v>469</v>
      </c>
      <c r="C41" s="601"/>
      <c r="D41" s="520">
        <v>0</v>
      </c>
      <c r="E41" s="602"/>
      <c r="F41" s="599"/>
      <c r="G41" s="603"/>
      <c r="H41" s="604"/>
      <c r="I41" s="605"/>
    </row>
    <row r="42" spans="1:9" ht="18" customHeight="1">
      <c r="A42" s="22">
        <v>87</v>
      </c>
      <c r="B42" s="561" t="s">
        <v>145</v>
      </c>
      <c r="C42" s="601"/>
      <c r="D42" s="520">
        <v>0</v>
      </c>
      <c r="E42" s="602"/>
      <c r="F42" s="599"/>
      <c r="G42" s="603"/>
      <c r="H42" s="604"/>
      <c r="I42" s="605"/>
    </row>
    <row r="43" spans="1:9" ht="18" customHeight="1">
      <c r="A43" s="22" t="s">
        <v>143</v>
      </c>
      <c r="B43" s="561" t="s">
        <v>144</v>
      </c>
      <c r="C43" s="601"/>
      <c r="D43" s="520">
        <v>0</v>
      </c>
      <c r="E43" s="602"/>
      <c r="F43" s="599"/>
      <c r="G43" s="603"/>
      <c r="H43" s="604"/>
      <c r="I43" s="605"/>
    </row>
    <row r="44" spans="1:9" ht="18" customHeight="1">
      <c r="A44" s="22" t="s">
        <v>359</v>
      </c>
      <c r="B44" s="561" t="s">
        <v>360</v>
      </c>
      <c r="C44" s="601"/>
      <c r="D44" s="520">
        <v>0</v>
      </c>
      <c r="E44" s="602"/>
      <c r="F44" s="599"/>
      <c r="G44" s="603"/>
      <c r="H44" s="604"/>
      <c r="I44" s="605"/>
    </row>
    <row r="45" spans="1:9" ht="18" customHeight="1">
      <c r="A45" s="22">
        <v>88</v>
      </c>
      <c r="B45" s="561" t="s">
        <v>475</v>
      </c>
      <c r="C45" s="601"/>
      <c r="D45" s="520">
        <v>0</v>
      </c>
      <c r="E45" s="602"/>
      <c r="F45" s="599"/>
      <c r="G45" s="603"/>
      <c r="H45" s="604"/>
      <c r="I45" s="605"/>
    </row>
    <row r="46" spans="1:9" ht="18" customHeight="1">
      <c r="A46" s="22">
        <v>89</v>
      </c>
      <c r="B46" s="561" t="s">
        <v>277</v>
      </c>
      <c r="C46" s="601"/>
      <c r="D46" s="520">
        <v>0</v>
      </c>
      <c r="E46" s="602"/>
      <c r="F46" s="599"/>
      <c r="G46" s="603"/>
      <c r="H46" s="604"/>
      <c r="I46" s="605"/>
    </row>
    <row r="47" spans="1:9" ht="18" customHeight="1">
      <c r="A47" s="22">
        <v>90</v>
      </c>
      <c r="B47" s="561" t="s">
        <v>409</v>
      </c>
      <c r="C47" s="601"/>
      <c r="D47" s="520">
        <v>0</v>
      </c>
      <c r="E47" s="602"/>
      <c r="F47" s="599"/>
      <c r="G47" s="603"/>
      <c r="H47" s="604"/>
      <c r="I47" s="605"/>
    </row>
    <row r="48" spans="1:9" ht="24" customHeight="1" thickBot="1">
      <c r="A48" s="22">
        <v>91</v>
      </c>
      <c r="B48" s="607" t="s">
        <v>361</v>
      </c>
      <c r="C48" s="608"/>
      <c r="D48" s="526">
        <f>+IF(OR(EXACT("X",DAP1!E13),EXACT("x",DAP1!E13)),0,+D26-D30-SUM(D39:E47))</f>
        <v>0</v>
      </c>
      <c r="E48" s="606"/>
      <c r="F48" s="598"/>
      <c r="G48" s="603"/>
      <c r="H48" s="604"/>
      <c r="I48" s="605"/>
    </row>
    <row r="49" spans="1:9" ht="12.75">
      <c r="A49" s="589">
        <v>3</v>
      </c>
      <c r="B49" s="589"/>
      <c r="C49" s="589"/>
      <c r="D49" s="589"/>
      <c r="E49" s="589"/>
      <c r="F49" s="589"/>
      <c r="G49" s="589"/>
      <c r="H49" s="589"/>
      <c r="I49" s="589"/>
    </row>
    <row r="50" spans="1:9" ht="12.75">
      <c r="A50" s="83"/>
      <c r="B50" s="83"/>
      <c r="C50" s="83"/>
      <c r="D50" s="83"/>
      <c r="E50" s="83"/>
      <c r="F50" s="83"/>
      <c r="G50" s="83"/>
      <c r="H50" s="83"/>
      <c r="I50" s="83"/>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pans="1:9" ht="12.75">
      <c r="A81" s="83"/>
      <c r="B81" s="83"/>
      <c r="C81" s="83"/>
      <c r="D81" s="83"/>
      <c r="E81" s="83"/>
      <c r="F81" s="83"/>
      <c r="G81" s="83"/>
      <c r="H81" s="83"/>
      <c r="I81" s="83"/>
    </row>
    <row r="82" spans="1:9" ht="12.75">
      <c r="A82" s="83"/>
      <c r="B82" s="83"/>
      <c r="C82" s="83"/>
      <c r="D82" s="83"/>
      <c r="E82" s="83"/>
      <c r="F82" s="83"/>
      <c r="G82" s="83"/>
      <c r="H82" s="83"/>
      <c r="I82" s="83"/>
    </row>
    <row r="83" spans="1:9" ht="12.75">
      <c r="A83" s="83"/>
      <c r="B83" s="83"/>
      <c r="C83" s="83"/>
      <c r="D83" s="83"/>
      <c r="E83" s="83"/>
      <c r="F83" s="83"/>
      <c r="G83" s="83"/>
      <c r="H83" s="83"/>
      <c r="I83" s="83"/>
    </row>
    <row r="84" spans="1:9" ht="12.75">
      <c r="A84" s="83"/>
      <c r="B84" s="83"/>
      <c r="C84" s="83"/>
      <c r="D84" s="83"/>
      <c r="E84" s="83"/>
      <c r="F84" s="83"/>
      <c r="G84" s="83"/>
      <c r="H84" s="83"/>
      <c r="I84" s="83"/>
    </row>
    <row r="85" spans="1:9" ht="12.75">
      <c r="A85" s="83"/>
      <c r="B85" s="83"/>
      <c r="C85" s="83"/>
      <c r="D85" s="83"/>
      <c r="E85" s="83"/>
      <c r="F85" s="83"/>
      <c r="G85" s="83"/>
      <c r="H85" s="83"/>
      <c r="I85" s="83"/>
    </row>
    <row r="86" spans="1:9" ht="12.75">
      <c r="A86" s="83"/>
      <c r="B86" s="83"/>
      <c r="C86" s="83"/>
      <c r="D86" s="83"/>
      <c r="E86" s="83"/>
      <c r="F86" s="83"/>
      <c r="G86" s="83"/>
      <c r="H86" s="83"/>
      <c r="I86" s="83"/>
    </row>
    <row r="87" spans="1:9" ht="12.75">
      <c r="A87" s="83"/>
      <c r="B87" s="83"/>
      <c r="C87" s="83"/>
      <c r="D87" s="83"/>
      <c r="E87" s="83"/>
      <c r="F87" s="83"/>
      <c r="G87" s="83"/>
      <c r="H87" s="83"/>
      <c r="I87" s="83"/>
    </row>
    <row r="88" spans="1:9" ht="12.75">
      <c r="A88" s="83"/>
      <c r="B88" s="83"/>
      <c r="C88" s="83"/>
      <c r="D88" s="83"/>
      <c r="E88" s="83"/>
      <c r="F88" s="83"/>
      <c r="G88" s="83"/>
      <c r="H88" s="83"/>
      <c r="I88" s="83"/>
    </row>
    <row r="89" spans="1:9" ht="12.75">
      <c r="A89" s="83"/>
      <c r="B89" s="83"/>
      <c r="C89" s="83"/>
      <c r="D89" s="83"/>
      <c r="E89" s="83"/>
      <c r="F89" s="83"/>
      <c r="G89" s="83"/>
      <c r="H89" s="83"/>
      <c r="I89" s="83"/>
    </row>
    <row r="90" spans="1:9" ht="12.75">
      <c r="A90" s="83"/>
      <c r="B90" s="83"/>
      <c r="C90" s="83"/>
      <c r="D90" s="83"/>
      <c r="E90" s="83"/>
      <c r="F90" s="83"/>
      <c r="G90" s="83"/>
      <c r="H90" s="83"/>
      <c r="I90" s="83"/>
    </row>
    <row r="91" spans="1:9" ht="12.75">
      <c r="A91" s="83"/>
      <c r="B91" s="83"/>
      <c r="C91" s="83"/>
      <c r="D91" s="83"/>
      <c r="E91" s="83"/>
      <c r="F91" s="83"/>
      <c r="G91" s="83"/>
      <c r="H91" s="83"/>
      <c r="I91" s="83"/>
    </row>
    <row r="92" spans="1:9" ht="12.75">
      <c r="A92" s="83"/>
      <c r="B92" s="83"/>
      <c r="C92" s="83"/>
      <c r="D92" s="83"/>
      <c r="E92" s="83"/>
      <c r="F92" s="83"/>
      <c r="G92" s="83"/>
      <c r="H92" s="83"/>
      <c r="I92" s="83"/>
    </row>
    <row r="93" spans="1:9" ht="12.75">
      <c r="A93" s="83"/>
      <c r="B93" s="83"/>
      <c r="C93" s="83"/>
      <c r="D93" s="83"/>
      <c r="E93" s="83"/>
      <c r="F93" s="83"/>
      <c r="G93" s="83"/>
      <c r="H93" s="83"/>
      <c r="I93" s="83"/>
    </row>
    <row r="94" spans="1:9" ht="12.75">
      <c r="A94" s="83"/>
      <c r="B94" s="83"/>
      <c r="C94" s="83"/>
      <c r="D94" s="83"/>
      <c r="E94" s="83"/>
      <c r="F94" s="83"/>
      <c r="G94" s="83"/>
      <c r="H94" s="83"/>
      <c r="I94" s="83"/>
    </row>
    <row r="95" spans="1:9" ht="12.75">
      <c r="A95" s="83"/>
      <c r="B95" s="83"/>
      <c r="C95" s="83"/>
      <c r="D95" s="83"/>
      <c r="E95" s="83"/>
      <c r="F95" s="83"/>
      <c r="G95" s="83"/>
      <c r="H95" s="83"/>
      <c r="I95" s="83"/>
    </row>
    <row r="96" spans="1:9" ht="12.75">
      <c r="A96" s="83"/>
      <c r="B96" s="83"/>
      <c r="C96" s="83"/>
      <c r="D96" s="83"/>
      <c r="E96" s="83"/>
      <c r="F96" s="83"/>
      <c r="G96" s="83"/>
      <c r="H96" s="83"/>
      <c r="I96" s="83"/>
    </row>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row r="634" s="83" customFormat="1" ht="12.75"/>
    <row r="635" s="83" customFormat="1" ht="12.75"/>
  </sheetData>
  <sheetProtection password="EF65" sheet="1" objects="1" scenarios="1"/>
  <mergeCells count="139">
    <mergeCell ref="D25:F25"/>
    <mergeCell ref="G25:I25"/>
    <mergeCell ref="H17:I17"/>
    <mergeCell ref="F18:G18"/>
    <mergeCell ref="H18:I18"/>
    <mergeCell ref="D20:E20"/>
    <mergeCell ref="H22:I22"/>
    <mergeCell ref="B16:C16"/>
    <mergeCell ref="B17:C17"/>
    <mergeCell ref="B18:C18"/>
    <mergeCell ref="D16:E16"/>
    <mergeCell ref="H16:I16"/>
    <mergeCell ref="F17:G17"/>
    <mergeCell ref="F16:G16"/>
    <mergeCell ref="G28:I28"/>
    <mergeCell ref="G29:I29"/>
    <mergeCell ref="B28:C28"/>
    <mergeCell ref="B20:C20"/>
    <mergeCell ref="B21:C21"/>
    <mergeCell ref="H21:I21"/>
    <mergeCell ref="D21:E21"/>
    <mergeCell ref="D24:F24"/>
    <mergeCell ref="B24:C24"/>
    <mergeCell ref="B25:C25"/>
    <mergeCell ref="B42:C42"/>
    <mergeCell ref="D34:F34"/>
    <mergeCell ref="D39:F39"/>
    <mergeCell ref="D40:F40"/>
    <mergeCell ref="B36:C36"/>
    <mergeCell ref="B37:C37"/>
    <mergeCell ref="B34:C34"/>
    <mergeCell ref="B40:C40"/>
    <mergeCell ref="B41:C41"/>
    <mergeCell ref="B7:C7"/>
    <mergeCell ref="B8:C8"/>
    <mergeCell ref="D22:E22"/>
    <mergeCell ref="A38:I38"/>
    <mergeCell ref="G26:I26"/>
    <mergeCell ref="G30:I30"/>
    <mergeCell ref="B19:C19"/>
    <mergeCell ref="F19:G19"/>
    <mergeCell ref="F21:G21"/>
    <mergeCell ref="F22:G22"/>
    <mergeCell ref="B22:C22"/>
    <mergeCell ref="D18:E18"/>
    <mergeCell ref="H10:I10"/>
    <mergeCell ref="H11:I11"/>
    <mergeCell ref="B9:C9"/>
    <mergeCell ref="B10:C10"/>
    <mergeCell ref="B11:C11"/>
    <mergeCell ref="E9:F9"/>
    <mergeCell ref="E11:F11"/>
    <mergeCell ref="H9:I9"/>
    <mergeCell ref="H4:I4"/>
    <mergeCell ref="E4:F4"/>
    <mergeCell ref="E13:F13"/>
    <mergeCell ref="A23:I23"/>
    <mergeCell ref="H13:I13"/>
    <mergeCell ref="D19:E19"/>
    <mergeCell ref="B14:C14"/>
    <mergeCell ref="E14:F14"/>
    <mergeCell ref="H14:I14"/>
    <mergeCell ref="B13:C13"/>
    <mergeCell ref="E10:F10"/>
    <mergeCell ref="A1:I1"/>
    <mergeCell ref="H19:I19"/>
    <mergeCell ref="F20:G20"/>
    <mergeCell ref="H20:I20"/>
    <mergeCell ref="E6:F6"/>
    <mergeCell ref="E8:F8"/>
    <mergeCell ref="E7:F7"/>
    <mergeCell ref="A3:I3"/>
    <mergeCell ref="A4:C4"/>
    <mergeCell ref="E5:F5"/>
    <mergeCell ref="D17:E17"/>
    <mergeCell ref="A2:B2"/>
    <mergeCell ref="C2:E2"/>
    <mergeCell ref="H5:I5"/>
    <mergeCell ref="H6:I6"/>
    <mergeCell ref="G2:I2"/>
    <mergeCell ref="B5:C5"/>
    <mergeCell ref="B6:C6"/>
    <mergeCell ref="A16:A17"/>
    <mergeCell ref="G37:I37"/>
    <mergeCell ref="D36:F36"/>
    <mergeCell ref="D37:F37"/>
    <mergeCell ref="G35:I35"/>
    <mergeCell ref="G36:I36"/>
    <mergeCell ref="D35:F35"/>
    <mergeCell ref="B26:C26"/>
    <mergeCell ref="D26:F26"/>
    <mergeCell ref="G33:I33"/>
    <mergeCell ref="B33:C33"/>
    <mergeCell ref="H7:I7"/>
    <mergeCell ref="H8:I8"/>
    <mergeCell ref="G32:I32"/>
    <mergeCell ref="D32:F32"/>
    <mergeCell ref="A15:I15"/>
    <mergeCell ref="G24:I24"/>
    <mergeCell ref="G34:I34"/>
    <mergeCell ref="A27:I27"/>
    <mergeCell ref="A31:I31"/>
    <mergeCell ref="B30:C30"/>
    <mergeCell ref="D28:F28"/>
    <mergeCell ref="B29:C29"/>
    <mergeCell ref="D30:F30"/>
    <mergeCell ref="D29:F29"/>
    <mergeCell ref="B32:C32"/>
    <mergeCell ref="D33:F33"/>
    <mergeCell ref="G45:I45"/>
    <mergeCell ref="B45:C45"/>
    <mergeCell ref="B35:C35"/>
    <mergeCell ref="G42:I42"/>
    <mergeCell ref="B43:C43"/>
    <mergeCell ref="D41:F41"/>
    <mergeCell ref="D42:F42"/>
    <mergeCell ref="D45:F45"/>
    <mergeCell ref="G41:I41"/>
    <mergeCell ref="B39:C39"/>
    <mergeCell ref="A49:I49"/>
    <mergeCell ref="G48:I48"/>
    <mergeCell ref="G47:I47"/>
    <mergeCell ref="G46:I46"/>
    <mergeCell ref="D48:F48"/>
    <mergeCell ref="B47:C47"/>
    <mergeCell ref="D46:F46"/>
    <mergeCell ref="D47:F47"/>
    <mergeCell ref="B48:C48"/>
    <mergeCell ref="B46:C46"/>
    <mergeCell ref="B12:C12"/>
    <mergeCell ref="E12:F12"/>
    <mergeCell ref="H12:I12"/>
    <mergeCell ref="B44:C44"/>
    <mergeCell ref="D44:F44"/>
    <mergeCell ref="G44:I44"/>
    <mergeCell ref="D43:F43"/>
    <mergeCell ref="G43:I43"/>
    <mergeCell ref="G39:I39"/>
    <mergeCell ref="G40:I40"/>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8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showZeros="0" zoomScalePageLayoutView="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10" t="s">
        <v>476</v>
      </c>
      <c r="B1" s="711"/>
      <c r="C1" s="711"/>
      <c r="D1" s="711"/>
      <c r="E1" s="711"/>
      <c r="F1" s="711"/>
      <c r="G1" s="711"/>
      <c r="H1" s="711"/>
      <c r="I1" s="711"/>
      <c r="J1" s="711"/>
      <c r="K1" s="711"/>
    </row>
    <row r="2" spans="1:11" ht="13.5" customHeight="1" thickBot="1">
      <c r="A2" s="712" t="s">
        <v>468</v>
      </c>
      <c r="B2" s="713"/>
      <c r="C2" s="713"/>
      <c r="D2" s="713"/>
      <c r="E2" s="713"/>
      <c r="F2" s="713"/>
      <c r="G2" s="713"/>
      <c r="H2" s="713"/>
      <c r="I2" s="713"/>
      <c r="J2" s="713"/>
      <c r="K2" s="713"/>
    </row>
    <row r="3" spans="1:11" ht="16.5" customHeight="1">
      <c r="A3" s="714" t="s">
        <v>498</v>
      </c>
      <c r="B3" s="715"/>
      <c r="C3" s="715"/>
      <c r="D3" s="715"/>
      <c r="E3" s="715"/>
      <c r="F3" s="715"/>
      <c r="G3" s="715"/>
      <c r="H3" s="715"/>
      <c r="I3" s="715"/>
      <c r="J3" s="716"/>
      <c r="K3" s="231"/>
    </row>
    <row r="4" spans="1:11" ht="16.5" customHeight="1">
      <c r="A4" s="678" t="s">
        <v>362</v>
      </c>
      <c r="B4" s="679"/>
      <c r="C4" s="679"/>
      <c r="D4" s="679"/>
      <c r="E4" s="679"/>
      <c r="F4" s="679"/>
      <c r="G4" s="679"/>
      <c r="H4" s="679"/>
      <c r="I4" s="680"/>
      <c r="J4" s="681"/>
      <c r="K4" s="229"/>
    </row>
    <row r="5" spans="1:11" ht="16.5" customHeight="1">
      <c r="A5" s="678" t="s">
        <v>363</v>
      </c>
      <c r="B5" s="679"/>
      <c r="C5" s="679"/>
      <c r="D5" s="679"/>
      <c r="E5" s="679"/>
      <c r="F5" s="679"/>
      <c r="G5" s="679"/>
      <c r="H5" s="679"/>
      <c r="I5" s="680"/>
      <c r="J5" s="681"/>
      <c r="K5" s="229"/>
    </row>
    <row r="6" spans="1:11" ht="16.5" customHeight="1">
      <c r="A6" s="678" t="s">
        <v>66</v>
      </c>
      <c r="B6" s="679"/>
      <c r="C6" s="679"/>
      <c r="D6" s="679"/>
      <c r="E6" s="679"/>
      <c r="F6" s="679"/>
      <c r="G6" s="679"/>
      <c r="H6" s="679"/>
      <c r="I6" s="680"/>
      <c r="J6" s="681"/>
      <c r="K6" s="229"/>
    </row>
    <row r="7" spans="1:11" ht="16.5" customHeight="1">
      <c r="A7" s="678" t="s">
        <v>410</v>
      </c>
      <c r="B7" s="679"/>
      <c r="C7" s="679"/>
      <c r="D7" s="679"/>
      <c r="E7" s="679"/>
      <c r="F7" s="679"/>
      <c r="G7" s="679"/>
      <c r="H7" s="679"/>
      <c r="I7" s="680"/>
      <c r="J7" s="681"/>
      <c r="K7" s="229"/>
    </row>
    <row r="8" spans="1:11" ht="16.5" customHeight="1">
      <c r="A8" s="678" t="s">
        <v>97</v>
      </c>
      <c r="B8" s="679"/>
      <c r="C8" s="679"/>
      <c r="D8" s="679"/>
      <c r="E8" s="679"/>
      <c r="F8" s="679"/>
      <c r="G8" s="679"/>
      <c r="H8" s="679"/>
      <c r="I8" s="680"/>
      <c r="J8" s="681"/>
      <c r="K8" s="229"/>
    </row>
    <row r="9" spans="1:11" ht="24" customHeight="1">
      <c r="A9" s="678" t="s">
        <v>364</v>
      </c>
      <c r="B9" s="679"/>
      <c r="C9" s="679"/>
      <c r="D9" s="679"/>
      <c r="E9" s="679"/>
      <c r="F9" s="679"/>
      <c r="G9" s="679"/>
      <c r="H9" s="679"/>
      <c r="I9" s="680"/>
      <c r="J9" s="681"/>
      <c r="K9" s="229"/>
    </row>
    <row r="10" spans="1:11" ht="16.5" customHeight="1">
      <c r="A10" s="678" t="s">
        <v>365</v>
      </c>
      <c r="B10" s="679"/>
      <c r="C10" s="679"/>
      <c r="D10" s="679"/>
      <c r="E10" s="679"/>
      <c r="F10" s="679"/>
      <c r="G10" s="679"/>
      <c r="H10" s="679"/>
      <c r="I10" s="680"/>
      <c r="J10" s="681"/>
      <c r="K10" s="229"/>
    </row>
    <row r="11" spans="1:11" ht="16.5" customHeight="1">
      <c r="A11" s="678" t="s">
        <v>526</v>
      </c>
      <c r="B11" s="679"/>
      <c r="C11" s="679"/>
      <c r="D11" s="679"/>
      <c r="E11" s="679"/>
      <c r="F11" s="679"/>
      <c r="G11" s="679"/>
      <c r="H11" s="679"/>
      <c r="I11" s="680"/>
      <c r="J11" s="681"/>
      <c r="K11" s="229"/>
    </row>
    <row r="12" spans="1:11" ht="16.5" customHeight="1">
      <c r="A12" s="678" t="s">
        <v>366</v>
      </c>
      <c r="B12" s="679"/>
      <c r="C12" s="679"/>
      <c r="D12" s="679"/>
      <c r="E12" s="679"/>
      <c r="F12" s="679"/>
      <c r="G12" s="679"/>
      <c r="H12" s="679"/>
      <c r="I12" s="680"/>
      <c r="J12" s="681"/>
      <c r="K12" s="229"/>
    </row>
    <row r="13" spans="1:11" ht="16.5" customHeight="1">
      <c r="A13" s="678" t="s">
        <v>278</v>
      </c>
      <c r="B13" s="679"/>
      <c r="C13" s="679"/>
      <c r="D13" s="679"/>
      <c r="E13" s="679"/>
      <c r="F13" s="679"/>
      <c r="G13" s="679"/>
      <c r="H13" s="679"/>
      <c r="I13" s="680"/>
      <c r="J13" s="681"/>
      <c r="K13" s="229"/>
    </row>
    <row r="14" spans="1:11" ht="16.5" customHeight="1">
      <c r="A14" s="678" t="s">
        <v>540</v>
      </c>
      <c r="B14" s="679"/>
      <c r="C14" s="679"/>
      <c r="D14" s="679"/>
      <c r="E14" s="679"/>
      <c r="F14" s="679"/>
      <c r="G14" s="679"/>
      <c r="H14" s="679"/>
      <c r="I14" s="680"/>
      <c r="J14" s="681"/>
      <c r="K14" s="229"/>
    </row>
    <row r="15" spans="1:11" ht="16.5" customHeight="1">
      <c r="A15" s="678" t="s">
        <v>367</v>
      </c>
      <c r="B15" s="679"/>
      <c r="C15" s="679"/>
      <c r="D15" s="679"/>
      <c r="E15" s="679"/>
      <c r="F15" s="679"/>
      <c r="G15" s="679"/>
      <c r="H15" s="679"/>
      <c r="I15" s="680"/>
      <c r="J15" s="681"/>
      <c r="K15" s="229"/>
    </row>
    <row r="16" spans="1:11" ht="16.5" customHeight="1">
      <c r="A16" s="678" t="s">
        <v>67</v>
      </c>
      <c r="B16" s="679"/>
      <c r="C16" s="679"/>
      <c r="D16" s="679"/>
      <c r="E16" s="679"/>
      <c r="F16" s="679"/>
      <c r="G16" s="679"/>
      <c r="H16" s="679"/>
      <c r="I16" s="680"/>
      <c r="J16" s="681"/>
      <c r="K16" s="229"/>
    </row>
    <row r="17" spans="1:11" ht="16.5" customHeight="1">
      <c r="A17" s="678" t="s">
        <v>368</v>
      </c>
      <c r="B17" s="679"/>
      <c r="C17" s="679"/>
      <c r="D17" s="679"/>
      <c r="E17" s="679"/>
      <c r="F17" s="679"/>
      <c r="G17" s="679"/>
      <c r="H17" s="679"/>
      <c r="I17" s="680"/>
      <c r="J17" s="681"/>
      <c r="K17" s="229"/>
    </row>
    <row r="18" spans="1:11" ht="16.5" customHeight="1">
      <c r="A18" s="678" t="s">
        <v>369</v>
      </c>
      <c r="B18" s="679"/>
      <c r="C18" s="679"/>
      <c r="D18" s="679"/>
      <c r="E18" s="679"/>
      <c r="F18" s="679"/>
      <c r="G18" s="679"/>
      <c r="H18" s="679"/>
      <c r="I18" s="680"/>
      <c r="J18" s="681"/>
      <c r="K18" s="229"/>
    </row>
    <row r="19" spans="1:11" ht="16.5" customHeight="1">
      <c r="A19" s="678" t="s">
        <v>370</v>
      </c>
      <c r="B19" s="679"/>
      <c r="C19" s="679"/>
      <c r="D19" s="679"/>
      <c r="E19" s="679"/>
      <c r="F19" s="679"/>
      <c r="G19" s="679"/>
      <c r="H19" s="679"/>
      <c r="I19" s="680"/>
      <c r="J19" s="681"/>
      <c r="K19" s="229"/>
    </row>
    <row r="20" spans="1:11" ht="16.5" customHeight="1">
      <c r="A20" s="678" t="s">
        <v>146</v>
      </c>
      <c r="B20" s="679"/>
      <c r="C20" s="679"/>
      <c r="D20" s="679"/>
      <c r="E20" s="679"/>
      <c r="F20" s="679"/>
      <c r="G20" s="679"/>
      <c r="H20" s="679"/>
      <c r="I20" s="680"/>
      <c r="J20" s="681"/>
      <c r="K20" s="229"/>
    </row>
    <row r="21" spans="1:11" ht="16.5" customHeight="1">
      <c r="A21" s="678" t="s">
        <v>502</v>
      </c>
      <c r="B21" s="679"/>
      <c r="C21" s="679"/>
      <c r="D21" s="679"/>
      <c r="E21" s="679"/>
      <c r="F21" s="679"/>
      <c r="G21" s="679"/>
      <c r="H21" s="679"/>
      <c r="I21" s="680"/>
      <c r="J21" s="681"/>
      <c r="K21" s="229"/>
    </row>
    <row r="22" spans="1:11" ht="16.5" customHeight="1" thickBot="1">
      <c r="A22" s="719" t="s">
        <v>371</v>
      </c>
      <c r="B22" s="720"/>
      <c r="C22" s="720"/>
      <c r="D22" s="720"/>
      <c r="E22" s="720"/>
      <c r="F22" s="720"/>
      <c r="G22" s="720"/>
      <c r="H22" s="720"/>
      <c r="I22" s="721"/>
      <c r="J22" s="722"/>
      <c r="K22" s="230">
        <f>SUM(K4:K21)</f>
        <v>0</v>
      </c>
    </row>
    <row r="23" spans="1:11" ht="6" customHeight="1" thickBot="1">
      <c r="A23" s="743"/>
      <c r="B23" s="743"/>
      <c r="C23" s="743"/>
      <c r="D23" s="743"/>
      <c r="E23" s="743"/>
      <c r="F23" s="743"/>
      <c r="G23" s="743"/>
      <c r="H23" s="743"/>
      <c r="I23" s="743"/>
      <c r="J23" s="743"/>
      <c r="K23" s="743"/>
    </row>
    <row r="24" spans="1:11" ht="26.25" customHeight="1">
      <c r="A24" s="745" t="s">
        <v>285</v>
      </c>
      <c r="B24" s="746"/>
      <c r="C24" s="746"/>
      <c r="D24" s="746"/>
      <c r="E24" s="746"/>
      <c r="F24" s="746"/>
      <c r="G24" s="746"/>
      <c r="H24" s="746"/>
      <c r="I24" s="746"/>
      <c r="J24" s="746"/>
      <c r="K24" s="746"/>
    </row>
    <row r="25" spans="1:11" ht="9" customHeight="1" thickBot="1">
      <c r="A25" s="744"/>
      <c r="B25" s="340"/>
      <c r="C25" s="340"/>
      <c r="D25" s="340"/>
      <c r="E25" s="340"/>
      <c r="F25" s="340"/>
      <c r="G25" s="340"/>
      <c r="H25" s="340"/>
      <c r="I25" s="340"/>
      <c r="J25" s="340"/>
      <c r="K25" s="340"/>
    </row>
    <row r="26" spans="1:11" ht="13.5" customHeight="1">
      <c r="A26" s="690" t="s">
        <v>372</v>
      </c>
      <c r="B26" s="564"/>
      <c r="C26" s="747" t="s">
        <v>373</v>
      </c>
      <c r="D26" s="747"/>
      <c r="E26" s="685"/>
      <c r="F26" s="685"/>
      <c r="G26" s="685"/>
      <c r="H26" s="685"/>
      <c r="I26" s="685"/>
      <c r="J26" s="685"/>
      <c r="K26" s="686"/>
    </row>
    <row r="27" spans="1:11" ht="18" customHeight="1">
      <c r="A27" s="687"/>
      <c r="B27" s="688"/>
      <c r="C27" s="748"/>
      <c r="D27" s="749"/>
      <c r="E27" s="384"/>
      <c r="F27" s="384"/>
      <c r="G27" s="384"/>
      <c r="H27" s="384"/>
      <c r="I27" s="384"/>
      <c r="J27" s="384"/>
      <c r="K27" s="689"/>
    </row>
    <row r="28" spans="1:11" ht="13.5" customHeight="1">
      <c r="A28" s="694" t="s">
        <v>147</v>
      </c>
      <c r="B28" s="695"/>
      <c r="C28" s="695"/>
      <c r="D28" s="695"/>
      <c r="E28" s="695"/>
      <c r="F28" s="695"/>
      <c r="G28" s="695"/>
      <c r="H28" s="695"/>
      <c r="I28" s="695"/>
      <c r="J28" s="695"/>
      <c r="K28" s="696"/>
    </row>
    <row r="29" spans="1:11" ht="18" customHeight="1">
      <c r="A29" s="726" t="str">
        <f>+CONCATENATE(ZAKL_DATA!D21," ",ZAKL_DATA!D20," ",ZAKL_DATA!D22)</f>
        <v>  </v>
      </c>
      <c r="B29" s="727"/>
      <c r="C29" s="727"/>
      <c r="D29" s="727"/>
      <c r="E29" s="727"/>
      <c r="F29" s="727"/>
      <c r="G29" s="727"/>
      <c r="H29" s="727"/>
      <c r="I29" s="727"/>
      <c r="J29" s="727"/>
      <c r="K29" s="728"/>
    </row>
    <row r="30" spans="1:11" ht="13.5" customHeight="1">
      <c r="A30" s="694" t="s">
        <v>279</v>
      </c>
      <c r="B30" s="695"/>
      <c r="C30" s="695"/>
      <c r="D30" s="695"/>
      <c r="E30" s="695"/>
      <c r="F30" s="695"/>
      <c r="G30" s="695"/>
      <c r="H30" s="695"/>
      <c r="I30" s="695"/>
      <c r="J30" s="695"/>
      <c r="K30" s="696"/>
    </row>
    <row r="31" spans="1:11" ht="18" customHeight="1">
      <c r="A31" s="726"/>
      <c r="B31" s="727"/>
      <c r="C31" s="727"/>
      <c r="D31" s="727"/>
      <c r="E31" s="727"/>
      <c r="F31" s="727"/>
      <c r="G31" s="727"/>
      <c r="H31" s="727"/>
      <c r="I31" s="727"/>
      <c r="J31" s="727"/>
      <c r="K31" s="728"/>
    </row>
    <row r="32" spans="1:11" ht="13.5" customHeight="1">
      <c r="A32" s="729" t="s">
        <v>280</v>
      </c>
      <c r="B32" s="695"/>
      <c r="C32" s="695"/>
      <c r="D32" s="695"/>
      <c r="E32" s="695"/>
      <c r="F32" s="695"/>
      <c r="G32" s="695"/>
      <c r="H32" s="695"/>
      <c r="I32" s="695"/>
      <c r="J32" s="695"/>
      <c r="K32" s="696"/>
    </row>
    <row r="33" spans="1:11" ht="13.5" customHeight="1">
      <c r="A33" s="729" t="s">
        <v>148</v>
      </c>
      <c r="B33" s="695"/>
      <c r="C33" s="695"/>
      <c r="D33" s="695"/>
      <c r="E33" s="695"/>
      <c r="F33" s="695"/>
      <c r="G33" s="695"/>
      <c r="H33" s="695"/>
      <c r="I33" s="695"/>
      <c r="J33" s="695"/>
      <c r="K33" s="696"/>
    </row>
    <row r="34" spans="1:11" ht="13.5" customHeight="1">
      <c r="A34" s="694" t="s">
        <v>149</v>
      </c>
      <c r="B34" s="695"/>
      <c r="C34" s="695"/>
      <c r="D34" s="695"/>
      <c r="E34" s="695"/>
      <c r="F34" s="695"/>
      <c r="G34" s="695"/>
      <c r="H34" s="695"/>
      <c r="I34" s="695"/>
      <c r="J34" s="695"/>
      <c r="K34" s="696"/>
    </row>
    <row r="35" spans="1:11" ht="18" customHeight="1">
      <c r="A35" s="726" t="str">
        <f>+CONCATENATE(ZAKL_DATA!D21," ",ZAKL_DATA!D20," ",ZAKL_DATA!D22)</f>
        <v>  </v>
      </c>
      <c r="B35" s="727"/>
      <c r="C35" s="727"/>
      <c r="D35" s="727"/>
      <c r="E35" s="727"/>
      <c r="F35" s="727"/>
      <c r="G35" s="727"/>
      <c r="H35" s="727"/>
      <c r="I35" s="727"/>
      <c r="J35" s="727"/>
      <c r="K35" s="728"/>
    </row>
    <row r="36" spans="1:11" ht="4.5" customHeight="1" thickBot="1">
      <c r="A36" s="707"/>
      <c r="B36" s="708"/>
      <c r="C36" s="708"/>
      <c r="D36" s="708"/>
      <c r="E36" s="708"/>
      <c r="F36" s="708"/>
      <c r="G36" s="708"/>
      <c r="H36" s="708"/>
      <c r="I36" s="708"/>
      <c r="J36" s="708"/>
      <c r="K36" s="709"/>
    </row>
    <row r="37" spans="1:11" ht="4.5" customHeight="1" thickBot="1">
      <c r="A37" s="717"/>
      <c r="B37" s="718"/>
      <c r="C37" s="718"/>
      <c r="D37" s="718"/>
      <c r="E37" s="718"/>
      <c r="F37" s="718"/>
      <c r="G37" s="718"/>
      <c r="H37" s="718"/>
      <c r="I37" s="718"/>
      <c r="J37" s="718"/>
      <c r="K37" s="718"/>
    </row>
    <row r="38" spans="1:11" ht="18" customHeight="1">
      <c r="A38" s="723" t="s">
        <v>68</v>
      </c>
      <c r="B38" s="724"/>
      <c r="C38" s="724"/>
      <c r="D38" s="724"/>
      <c r="E38" s="724"/>
      <c r="F38" s="724"/>
      <c r="G38" s="724"/>
      <c r="H38" s="724"/>
      <c r="I38" s="724"/>
      <c r="J38" s="724"/>
      <c r="K38" s="725"/>
    </row>
    <row r="39" spans="1:11" ht="21.75" customHeight="1">
      <c r="A39" s="741" t="s">
        <v>92</v>
      </c>
      <c r="B39" s="742"/>
      <c r="C39" s="740" t="s">
        <v>151</v>
      </c>
      <c r="D39" s="740"/>
      <c r="E39" s="740"/>
      <c r="F39" s="740"/>
      <c r="G39" s="691" t="s">
        <v>150</v>
      </c>
      <c r="H39" s="692"/>
      <c r="I39" s="692"/>
      <c r="J39" s="692"/>
      <c r="K39" s="693"/>
    </row>
    <row r="40" spans="1:11" ht="18" customHeight="1">
      <c r="A40" s="732">
        <f ca="1">+TODAY()</f>
        <v>42066</v>
      </c>
      <c r="B40" s="733"/>
      <c r="C40" s="740"/>
      <c r="D40" s="740"/>
      <c r="E40" s="740"/>
      <c r="F40" s="740"/>
      <c r="G40" s="734"/>
      <c r="H40" s="735"/>
      <c r="I40" s="735"/>
      <c r="J40" s="735"/>
      <c r="K40" s="736"/>
    </row>
    <row r="41" spans="1:11" ht="18" customHeight="1">
      <c r="A41" s="730"/>
      <c r="B41" s="731"/>
      <c r="C41" s="740"/>
      <c r="D41" s="740"/>
      <c r="E41" s="740"/>
      <c r="F41" s="740"/>
      <c r="G41" s="737"/>
      <c r="H41" s="738"/>
      <c r="I41" s="738"/>
      <c r="J41" s="738"/>
      <c r="K41" s="739"/>
    </row>
    <row r="42" spans="1:11" ht="4.5" customHeight="1" thickBot="1">
      <c r="A42" s="765"/>
      <c r="B42" s="458"/>
      <c r="C42" s="458"/>
      <c r="D42" s="458"/>
      <c r="E42" s="458"/>
      <c r="F42" s="458"/>
      <c r="G42" s="458"/>
      <c r="H42" s="458"/>
      <c r="I42" s="458"/>
      <c r="J42" s="458"/>
      <c r="K42" s="766"/>
    </row>
    <row r="43" spans="1:11" ht="4.5" customHeight="1">
      <c r="A43" s="509"/>
      <c r="B43" s="510"/>
      <c r="C43" s="510"/>
      <c r="D43" s="510"/>
      <c r="E43" s="510"/>
      <c r="F43" s="510"/>
      <c r="G43" s="510"/>
      <c r="H43" s="510"/>
      <c r="I43" s="510"/>
      <c r="J43" s="510"/>
      <c r="K43" s="510"/>
    </row>
    <row r="44" spans="1:11" s="26" customFormat="1" ht="13.5" customHeight="1">
      <c r="A44" s="704"/>
      <c r="B44" s="340"/>
      <c r="C44" s="340"/>
      <c r="D44" s="340"/>
      <c r="E44" s="340"/>
      <c r="F44" s="684" t="s">
        <v>102</v>
      </c>
      <c r="G44" s="424"/>
      <c r="H44" s="424"/>
      <c r="I44" s="424"/>
      <c r="J44" s="424"/>
      <c r="K44" s="425"/>
    </row>
    <row r="45" spans="1:11" s="26" customFormat="1" ht="9.75" customHeight="1">
      <c r="A45" s="705" t="s">
        <v>497</v>
      </c>
      <c r="B45" s="340"/>
      <c r="C45" s="340"/>
      <c r="D45" s="340"/>
      <c r="E45" s="340"/>
      <c r="F45" s="426"/>
      <c r="G45" s="362"/>
      <c r="H45" s="362"/>
      <c r="I45" s="362"/>
      <c r="J45" s="362"/>
      <c r="K45" s="427"/>
    </row>
    <row r="46" spans="1:11" s="26" customFormat="1" ht="30.75" customHeight="1">
      <c r="A46" s="702" t="s">
        <v>69</v>
      </c>
      <c r="B46" s="703"/>
      <c r="C46" s="703"/>
      <c r="D46" s="703"/>
      <c r="E46" s="703"/>
      <c r="F46" s="426"/>
      <c r="G46" s="362"/>
      <c r="H46" s="362"/>
      <c r="I46" s="362"/>
      <c r="J46" s="362"/>
      <c r="K46" s="427"/>
    </row>
    <row r="47" spans="1:11" s="26" customFormat="1" ht="30.75" customHeight="1">
      <c r="A47" s="682" t="s">
        <v>374</v>
      </c>
      <c r="B47" s="683"/>
      <c r="C47" s="683"/>
      <c r="D47" s="683"/>
      <c r="E47" s="683"/>
      <c r="F47" s="428"/>
      <c r="G47" s="429"/>
      <c r="H47" s="429"/>
      <c r="I47" s="429"/>
      <c r="J47" s="429"/>
      <c r="K47" s="430"/>
    </row>
    <row r="48" spans="1:11" s="26" customFormat="1" ht="4.5" customHeight="1" thickBot="1">
      <c r="A48" s="753"/>
      <c r="B48" s="754"/>
      <c r="C48" s="754"/>
      <c r="D48" s="754"/>
      <c r="E48" s="754"/>
      <c r="F48" s="754"/>
      <c r="G48" s="754"/>
      <c r="H48" s="754"/>
      <c r="I48" s="754"/>
      <c r="J48" s="754"/>
      <c r="K48" s="754"/>
    </row>
    <row r="49" spans="1:11" s="26" customFormat="1" ht="18" customHeight="1">
      <c r="A49" s="768" t="s">
        <v>477</v>
      </c>
      <c r="B49" s="769"/>
      <c r="C49" s="769"/>
      <c r="D49" s="769"/>
      <c r="E49" s="769"/>
      <c r="F49" s="769"/>
      <c r="G49" s="769"/>
      <c r="H49" s="769"/>
      <c r="I49" s="769"/>
      <c r="J49" s="769"/>
      <c r="K49" s="770"/>
    </row>
    <row r="50" spans="1:11" s="26" customFormat="1" ht="18" customHeight="1">
      <c r="A50" s="755" t="s">
        <v>70</v>
      </c>
      <c r="B50" s="760"/>
      <c r="C50" s="760"/>
      <c r="D50" s="760"/>
      <c r="E50" s="760"/>
      <c r="F50" s="760"/>
      <c r="G50" s="760"/>
      <c r="H50" s="760"/>
      <c r="I50" s="760"/>
      <c r="J50" s="760"/>
      <c r="K50" s="767"/>
    </row>
    <row r="51" spans="1:11" s="26" customFormat="1" ht="18" customHeight="1">
      <c r="A51" s="755" t="s">
        <v>541</v>
      </c>
      <c r="B51" s="340"/>
      <c r="C51" s="340"/>
      <c r="D51" s="761">
        <f>MAX(-DAP3!D48,-DAP3!D34,0)</f>
        <v>0</v>
      </c>
      <c r="E51" s="756"/>
      <c r="F51" s="756"/>
      <c r="G51" s="756"/>
      <c r="H51" s="756"/>
      <c r="I51" s="756"/>
      <c r="J51" s="757"/>
      <c r="K51" s="114" t="s">
        <v>283</v>
      </c>
    </row>
    <row r="52" spans="1:11" s="26" customFormat="1" ht="18" customHeight="1">
      <c r="A52" s="755" t="s">
        <v>31</v>
      </c>
      <c r="B52" s="340"/>
      <c r="C52" s="758" t="str">
        <f>IF(D51=0," ",+CONCATENATE(ZAKL_DATA!B16," ",ZAKL_DATA!B17,", ",ZAKL_DATA!B18))</f>
        <v> </v>
      </c>
      <c r="D52" s="757"/>
      <c r="E52" s="757"/>
      <c r="F52" s="757"/>
      <c r="G52" s="757"/>
      <c r="H52" s="757"/>
      <c r="I52" s="757"/>
      <c r="J52" s="757"/>
      <c r="K52" s="114"/>
    </row>
    <row r="53" spans="1:11" s="26" customFormat="1" ht="18" customHeight="1">
      <c r="A53" s="112" t="s">
        <v>81</v>
      </c>
      <c r="B53" s="113"/>
      <c r="C53" s="756" t="str">
        <f>IF(D51=0," ",+CONCATENATE(ZAKL_DATA!B34))</f>
        <v> </v>
      </c>
      <c r="D53" s="757"/>
      <c r="E53" s="757"/>
      <c r="F53" s="284" t="s">
        <v>82</v>
      </c>
      <c r="G53" s="756" t="str">
        <f>IF(D51=0," ",+CONCATENATE(ZAKL_DATA!B32))</f>
        <v> </v>
      </c>
      <c r="H53" s="756"/>
      <c r="I53" s="756"/>
      <c r="J53" s="756"/>
      <c r="K53" s="114"/>
    </row>
    <row r="54" spans="1:11" s="26" customFormat="1" ht="18" customHeight="1">
      <c r="A54" s="112" t="s">
        <v>281</v>
      </c>
      <c r="B54" s="759" t="str">
        <f>IF(D51=0," ",+CONCATENATE(ZAKL_DATA!B33))</f>
        <v> </v>
      </c>
      <c r="C54" s="759"/>
      <c r="D54" s="759"/>
      <c r="E54" s="760" t="s">
        <v>83</v>
      </c>
      <c r="F54" s="760"/>
      <c r="G54" s="760"/>
      <c r="H54" s="762"/>
      <c r="I54" s="762"/>
      <c r="J54" s="762"/>
      <c r="K54" s="114"/>
    </row>
    <row r="55" spans="1:11" s="26" customFormat="1" ht="18" customHeight="1">
      <c r="A55" s="112" t="s">
        <v>46</v>
      </c>
      <c r="B55" s="763" t="str">
        <f>IF(D51=0," ",+CONCATENATE(DAP1!B28," ",DAP1!J28))</f>
        <v> </v>
      </c>
      <c r="C55" s="763"/>
      <c r="D55" s="764" t="s">
        <v>45</v>
      </c>
      <c r="E55" s="511"/>
      <c r="F55" s="511"/>
      <c r="G55" s="511"/>
      <c r="H55" s="706" t="s">
        <v>30</v>
      </c>
      <c r="I55" s="706"/>
      <c r="J55" s="706"/>
      <c r="K55" s="114"/>
    </row>
    <row r="56" spans="1:11" s="26" customFormat="1" ht="18" customHeight="1" thickBot="1">
      <c r="A56" s="750" t="s">
        <v>282</v>
      </c>
      <c r="B56" s="751"/>
      <c r="C56" s="751"/>
      <c r="D56" s="751"/>
      <c r="E56" s="751"/>
      <c r="F56" s="751"/>
      <c r="G56" s="751"/>
      <c r="H56" s="751"/>
      <c r="I56" s="751"/>
      <c r="J56" s="751"/>
      <c r="K56" s="752"/>
    </row>
    <row r="57" spans="1:11" ht="12.75">
      <c r="A57" s="699" t="str">
        <f>+DAP1!A46:L46</f>
        <v>Formulář zpracovala ASPEKT HM, daňová, účetní a auditorská kancelář, www.danovapriznani.cz, business.center.cz</v>
      </c>
      <c r="B57" s="700"/>
      <c r="C57" s="700"/>
      <c r="D57" s="700"/>
      <c r="E57" s="700"/>
      <c r="F57" s="700"/>
      <c r="G57" s="700"/>
      <c r="H57" s="700"/>
      <c r="I57" s="700"/>
      <c r="J57" s="700"/>
      <c r="K57" s="701"/>
    </row>
    <row r="58" spans="1:11" ht="12.75">
      <c r="A58" s="697">
        <v>4</v>
      </c>
      <c r="B58" s="697"/>
      <c r="C58" s="697"/>
      <c r="D58" s="697"/>
      <c r="E58" s="697"/>
      <c r="F58" s="697"/>
      <c r="G58" s="697"/>
      <c r="H58" s="697"/>
      <c r="I58" s="697"/>
      <c r="J58" s="697"/>
      <c r="K58" s="698"/>
    </row>
  </sheetData>
  <sheetProtection password="EF65" sheet="1" objects="1" scenarios="1"/>
  <mergeCells count="73">
    <mergeCell ref="D55:G55"/>
    <mergeCell ref="A42:K42"/>
    <mergeCell ref="A50:K50"/>
    <mergeCell ref="A52:B52"/>
    <mergeCell ref="G53:J53"/>
    <mergeCell ref="A49:K49"/>
    <mergeCell ref="A43:K43"/>
    <mergeCell ref="A56:K56"/>
    <mergeCell ref="A48:K48"/>
    <mergeCell ref="A51:C51"/>
    <mergeCell ref="C53:E53"/>
    <mergeCell ref="C52:J52"/>
    <mergeCell ref="B54:D54"/>
    <mergeCell ref="E54:G54"/>
    <mergeCell ref="D51:J51"/>
    <mergeCell ref="H54:J54"/>
    <mergeCell ref="B55:C55"/>
    <mergeCell ref="A29:K29"/>
    <mergeCell ref="A21:J21"/>
    <mergeCell ref="A17:J17"/>
    <mergeCell ref="A20:J20"/>
    <mergeCell ref="A23:K23"/>
    <mergeCell ref="A25:K25"/>
    <mergeCell ref="A24:K24"/>
    <mergeCell ref="A28:K28"/>
    <mergeCell ref="C26:D26"/>
    <mergeCell ref="C27:D27"/>
    <mergeCell ref="A9:J9"/>
    <mergeCell ref="A13:J13"/>
    <mergeCell ref="A12:J12"/>
    <mergeCell ref="A10:J10"/>
    <mergeCell ref="A14:J14"/>
    <mergeCell ref="A15:J15"/>
    <mergeCell ref="A38:K38"/>
    <mergeCell ref="A31:K31"/>
    <mergeCell ref="A32:K32"/>
    <mergeCell ref="A33:K33"/>
    <mergeCell ref="A35:K35"/>
    <mergeCell ref="A41:B41"/>
    <mergeCell ref="A40:B40"/>
    <mergeCell ref="G40:K41"/>
    <mergeCell ref="C39:F41"/>
    <mergeCell ref="A39:B39"/>
    <mergeCell ref="A1:K1"/>
    <mergeCell ref="A2:K2"/>
    <mergeCell ref="A3:J3"/>
    <mergeCell ref="A4:J4"/>
    <mergeCell ref="A34:K34"/>
    <mergeCell ref="A37:K37"/>
    <mergeCell ref="A7:J7"/>
    <mergeCell ref="A8:J8"/>
    <mergeCell ref="A11:J11"/>
    <mergeCell ref="A22:J22"/>
    <mergeCell ref="A5:J5"/>
    <mergeCell ref="A6:J6"/>
    <mergeCell ref="A16:J16"/>
    <mergeCell ref="A58:K58"/>
    <mergeCell ref="A57:K57"/>
    <mergeCell ref="A46:E46"/>
    <mergeCell ref="A44:E44"/>
    <mergeCell ref="A45:E45"/>
    <mergeCell ref="H55:J55"/>
    <mergeCell ref="A36:K36"/>
    <mergeCell ref="A18:J18"/>
    <mergeCell ref="A19:J19"/>
    <mergeCell ref="A47:E47"/>
    <mergeCell ref="F44:K47"/>
    <mergeCell ref="E26:K26"/>
    <mergeCell ref="A27:B27"/>
    <mergeCell ref="E27:K27"/>
    <mergeCell ref="A26:B26"/>
    <mergeCell ref="G39:K39"/>
    <mergeCell ref="A30:K30"/>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88"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4" sqref="A4:C4"/>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771" t="s">
        <v>306</v>
      </c>
      <c r="B1" s="771"/>
      <c r="C1" s="771"/>
    </row>
    <row r="2" spans="1:5" ht="18">
      <c r="A2" s="777" t="s">
        <v>98</v>
      </c>
      <c r="B2" s="777"/>
      <c r="C2" s="777"/>
      <c r="D2" s="53"/>
      <c r="E2" s="53"/>
    </row>
    <row r="3" spans="1:5" ht="15.75">
      <c r="A3" s="778" t="s">
        <v>375</v>
      </c>
      <c r="B3" s="778"/>
      <c r="C3" s="778"/>
      <c r="D3" s="53"/>
      <c r="E3" s="53"/>
    </row>
    <row r="4" spans="1:5" ht="12.75">
      <c r="A4" s="779"/>
      <c r="B4" s="779"/>
      <c r="C4" s="779"/>
      <c r="D4" s="53"/>
      <c r="E4" s="53"/>
    </row>
    <row r="5" spans="1:5" ht="16.5" thickBot="1">
      <c r="A5" s="54" t="s">
        <v>245</v>
      </c>
      <c r="B5" s="774" t="str">
        <f>+CONCATENATE(ZAKL_DATA!B5," ",ZAKL_DATA!B4," ",ZAKL_DATA!B7)</f>
        <v>  </v>
      </c>
      <c r="C5" s="775"/>
      <c r="D5" s="53"/>
      <c r="E5" s="53"/>
    </row>
    <row r="6" spans="1:5" ht="15.75" customHeight="1" thickBot="1">
      <c r="A6" s="55" t="s">
        <v>246</v>
      </c>
      <c r="B6" s="56" t="s">
        <v>247</v>
      </c>
      <c r="C6" s="57" t="s">
        <v>248</v>
      </c>
      <c r="D6" s="53"/>
      <c r="E6" s="53"/>
    </row>
    <row r="7" spans="1:5" ht="15.75" customHeight="1">
      <c r="A7" s="58" t="s">
        <v>249</v>
      </c>
      <c r="B7" s="155">
        <v>0</v>
      </c>
      <c r="C7" s="156">
        <v>0</v>
      </c>
      <c r="D7" s="53"/>
      <c r="E7" s="53"/>
    </row>
    <row r="8" spans="1:5" ht="15.75" customHeight="1">
      <c r="A8" s="59" t="s">
        <v>422</v>
      </c>
      <c r="B8" s="157">
        <v>0</v>
      </c>
      <c r="C8" s="158">
        <v>0</v>
      </c>
      <c r="D8" s="53"/>
      <c r="E8" s="53"/>
    </row>
    <row r="9" spans="1:5" ht="15.75" customHeight="1">
      <c r="A9" s="59" t="s">
        <v>174</v>
      </c>
      <c r="B9" s="157">
        <v>0</v>
      </c>
      <c r="C9" s="158">
        <v>0</v>
      </c>
      <c r="D9" s="53"/>
      <c r="E9" s="53"/>
    </row>
    <row r="10" spans="1:5" ht="15.75" customHeight="1">
      <c r="A10" s="59" t="s">
        <v>175</v>
      </c>
      <c r="B10" s="157">
        <v>0</v>
      </c>
      <c r="C10" s="158">
        <v>0</v>
      </c>
      <c r="D10" s="53"/>
      <c r="E10" s="53"/>
    </row>
    <row r="11" spans="1:5" ht="15.75" customHeight="1">
      <c r="A11" s="59" t="s">
        <v>423</v>
      </c>
      <c r="B11" s="157">
        <v>0</v>
      </c>
      <c r="C11" s="158">
        <v>0</v>
      </c>
      <c r="D11" s="53"/>
      <c r="E11" s="53"/>
    </row>
    <row r="12" spans="1:5" ht="15.75" customHeight="1">
      <c r="A12" s="59" t="s">
        <v>506</v>
      </c>
      <c r="B12" s="157">
        <v>0</v>
      </c>
      <c r="C12" s="158">
        <v>0</v>
      </c>
      <c r="D12" s="53"/>
      <c r="E12" s="53"/>
    </row>
    <row r="13" spans="1:5" ht="15.75" customHeight="1">
      <c r="A13" s="59" t="s">
        <v>509</v>
      </c>
      <c r="B13" s="157">
        <v>0</v>
      </c>
      <c r="C13" s="158">
        <v>0</v>
      </c>
      <c r="D13" s="53"/>
      <c r="E13" s="53"/>
    </row>
    <row r="14" spans="1:5" ht="15.75" customHeight="1">
      <c r="A14" s="59" t="s">
        <v>510</v>
      </c>
      <c r="B14" s="157">
        <v>0</v>
      </c>
      <c r="C14" s="158">
        <v>0</v>
      </c>
      <c r="D14" s="53"/>
      <c r="E14" s="53"/>
    </row>
    <row r="15" spans="1:5" ht="15.75" customHeight="1">
      <c r="A15" s="59" t="s">
        <v>250</v>
      </c>
      <c r="B15" s="157">
        <v>0</v>
      </c>
      <c r="C15" s="158">
        <v>0</v>
      </c>
      <c r="D15" s="53"/>
      <c r="E15" s="53"/>
    </row>
    <row r="16" spans="1:5" ht="15.75" customHeight="1">
      <c r="A16" s="60" t="s">
        <v>251</v>
      </c>
      <c r="B16" s="159">
        <f>SUM(B7:B15)</f>
        <v>0</v>
      </c>
      <c r="C16" s="160">
        <f>SUM(C7:C15)</f>
        <v>0</v>
      </c>
      <c r="D16" s="53"/>
      <c r="E16" s="53"/>
    </row>
    <row r="17" spans="1:5" ht="15.75" customHeight="1" thickBot="1">
      <c r="A17" s="61" t="s">
        <v>252</v>
      </c>
      <c r="B17" s="161">
        <f>SUM(B7:B16)</f>
        <v>0</v>
      </c>
      <c r="C17" s="162">
        <f>SUM(C7:C16)</f>
        <v>0</v>
      </c>
      <c r="D17" s="53"/>
      <c r="E17" s="53"/>
    </row>
    <row r="18" spans="1:5" ht="15.75" customHeight="1" thickBot="1">
      <c r="A18" s="62" t="s">
        <v>253</v>
      </c>
      <c r="B18" s="163"/>
      <c r="C18" s="164"/>
      <c r="D18" s="53"/>
      <c r="E18" s="53"/>
    </row>
    <row r="19" spans="1:5" ht="15.75" customHeight="1">
      <c r="A19" s="58" t="s">
        <v>90</v>
      </c>
      <c r="B19" s="155">
        <v>0</v>
      </c>
      <c r="C19" s="156">
        <v>0</v>
      </c>
      <c r="D19" s="53"/>
      <c r="E19" s="53"/>
    </row>
    <row r="20" spans="1:5" ht="15.75" customHeight="1">
      <c r="A20" s="59" t="s">
        <v>511</v>
      </c>
      <c r="B20" s="157">
        <v>0</v>
      </c>
      <c r="C20" s="158">
        <v>0</v>
      </c>
      <c r="D20" s="53"/>
      <c r="E20" s="53"/>
    </row>
    <row r="21" spans="1:5" ht="15.75" customHeight="1">
      <c r="A21" s="59" t="s">
        <v>254</v>
      </c>
      <c r="B21" s="157">
        <v>0</v>
      </c>
      <c r="C21" s="158">
        <v>0</v>
      </c>
      <c r="D21" s="53"/>
      <c r="E21" s="53"/>
    </row>
    <row r="22" spans="1:5" ht="15.75" customHeight="1">
      <c r="A22" s="59" t="s">
        <v>176</v>
      </c>
      <c r="B22" s="157">
        <v>0</v>
      </c>
      <c r="C22" s="158">
        <v>0</v>
      </c>
      <c r="D22" s="53"/>
      <c r="E22" s="53"/>
    </row>
    <row r="23" spans="1:5" ht="15.75" customHeight="1">
      <c r="A23" s="60" t="s">
        <v>255</v>
      </c>
      <c r="B23" s="159">
        <f>SUM(B19:B22)</f>
        <v>0</v>
      </c>
      <c r="C23" s="160">
        <f>SUM(C19:C22)</f>
        <v>0</v>
      </c>
      <c r="D23" s="53"/>
      <c r="E23" s="53"/>
    </row>
    <row r="24" spans="1:5" ht="15.75" customHeight="1">
      <c r="A24" s="60" t="s">
        <v>256</v>
      </c>
      <c r="B24" s="159">
        <f>B16-B23</f>
        <v>0</v>
      </c>
      <c r="C24" s="160">
        <f>C16-C23</f>
        <v>0</v>
      </c>
      <c r="D24" s="53"/>
      <c r="E24" s="53"/>
    </row>
    <row r="25" spans="1:5" ht="15.75" customHeight="1" thickBot="1">
      <c r="A25" s="61" t="s">
        <v>252</v>
      </c>
      <c r="B25" s="161">
        <f>SUM(B19:B24)</f>
        <v>0</v>
      </c>
      <c r="C25" s="162">
        <f>SUM(C19:C24)</f>
        <v>0</v>
      </c>
      <c r="D25" s="53"/>
      <c r="E25" s="53"/>
    </row>
    <row r="26" spans="1:5" ht="15.75" customHeight="1">
      <c r="A26" s="780"/>
      <c r="B26" s="382"/>
      <c r="C26" s="382"/>
      <c r="D26" s="53"/>
      <c r="E26" s="53"/>
    </row>
    <row r="27" spans="1:5" ht="15.75" customHeight="1" thickBot="1">
      <c r="A27" s="776" t="s">
        <v>257</v>
      </c>
      <c r="B27" s="458"/>
      <c r="C27" s="458"/>
      <c r="D27" s="53"/>
      <c r="E27" s="53"/>
    </row>
    <row r="28" spans="1:3" ht="15.75" customHeight="1" thickBot="1">
      <c r="A28" s="55" t="s">
        <v>512</v>
      </c>
      <c r="B28" s="63"/>
      <c r="C28" s="64" t="s">
        <v>248</v>
      </c>
    </row>
    <row r="29" spans="1:3" ht="15.75" customHeight="1">
      <c r="A29" s="58" t="s">
        <v>258</v>
      </c>
      <c r="B29" s="65"/>
      <c r="C29" s="165">
        <v>0</v>
      </c>
    </row>
    <row r="30" spans="1:3" ht="15.75" customHeight="1">
      <c r="A30" s="59" t="s">
        <v>259</v>
      </c>
      <c r="B30" s="66"/>
      <c r="C30" s="166">
        <v>0</v>
      </c>
    </row>
    <row r="31" spans="1:3" ht="15.75" customHeight="1">
      <c r="A31" s="59" t="s">
        <v>260</v>
      </c>
      <c r="B31" s="66"/>
      <c r="C31" s="166">
        <v>0</v>
      </c>
    </row>
    <row r="32" spans="1:3" ht="15.75" customHeight="1">
      <c r="A32" s="69" t="s">
        <v>269</v>
      </c>
      <c r="B32" s="66"/>
      <c r="C32" s="166">
        <v>0</v>
      </c>
    </row>
    <row r="33" spans="1:3" ht="15.75" customHeight="1">
      <c r="A33" s="59" t="s">
        <v>261</v>
      </c>
      <c r="B33" s="66"/>
      <c r="C33" s="166">
        <v>0</v>
      </c>
    </row>
    <row r="34" spans="1:3" ht="15.75" customHeight="1">
      <c r="A34" s="71" t="s">
        <v>262</v>
      </c>
      <c r="B34" s="70"/>
      <c r="C34" s="167">
        <f>+C29+C30+C31+C33</f>
        <v>0</v>
      </c>
    </row>
    <row r="35" spans="1:3" ht="15.75" customHeight="1" thickBot="1">
      <c r="A35" s="61" t="s">
        <v>252</v>
      </c>
      <c r="B35" s="67"/>
      <c r="C35" s="168">
        <f>SUM(C29:C33)</f>
        <v>0</v>
      </c>
    </row>
    <row r="36" spans="1:3" ht="15.75" customHeight="1" thickBot="1">
      <c r="A36" s="62" t="s">
        <v>513</v>
      </c>
      <c r="B36" s="68"/>
      <c r="C36" s="169"/>
    </row>
    <row r="37" spans="1:3" ht="15.75" customHeight="1">
      <c r="A37" s="58" t="s">
        <v>263</v>
      </c>
      <c r="B37" s="65"/>
      <c r="C37" s="165">
        <v>0</v>
      </c>
    </row>
    <row r="38" spans="1:3" ht="15.75" customHeight="1">
      <c r="A38" s="59" t="s">
        <v>264</v>
      </c>
      <c r="B38" s="66"/>
      <c r="C38" s="166">
        <v>0</v>
      </c>
    </row>
    <row r="39" spans="1:3" ht="15.75" customHeight="1">
      <c r="A39" s="59" t="s">
        <v>265</v>
      </c>
      <c r="B39" s="66"/>
      <c r="C39" s="166">
        <v>0</v>
      </c>
    </row>
    <row r="40" spans="1:3" ht="15.75" customHeight="1">
      <c r="A40" s="59" t="s">
        <v>196</v>
      </c>
      <c r="B40" s="66"/>
      <c r="C40" s="166">
        <v>0</v>
      </c>
    </row>
    <row r="41" spans="1:3" ht="15.75" customHeight="1">
      <c r="A41" s="59" t="s">
        <v>266</v>
      </c>
      <c r="B41" s="66"/>
      <c r="C41" s="166">
        <v>0</v>
      </c>
    </row>
    <row r="42" spans="1:3" ht="15.75" customHeight="1">
      <c r="A42" s="59" t="s">
        <v>267</v>
      </c>
      <c r="B42" s="66"/>
      <c r="C42" s="166">
        <v>0</v>
      </c>
    </row>
    <row r="43" spans="1:3" ht="15.75" customHeight="1">
      <c r="A43" s="69" t="s">
        <v>270</v>
      </c>
      <c r="B43" s="66"/>
      <c r="C43" s="166">
        <v>0</v>
      </c>
    </row>
    <row r="44" spans="1:3" ht="15.75" customHeight="1">
      <c r="A44" s="69" t="s">
        <v>91</v>
      </c>
      <c r="B44" s="66"/>
      <c r="C44" s="166">
        <v>0</v>
      </c>
    </row>
    <row r="45" spans="1:3" ht="15.75" customHeight="1">
      <c r="A45" s="69" t="s">
        <v>89</v>
      </c>
      <c r="B45" s="66"/>
      <c r="C45" s="166">
        <v>0</v>
      </c>
    </row>
    <row r="46" spans="1:3" ht="15.75" customHeight="1">
      <c r="A46" s="71" t="s">
        <v>268</v>
      </c>
      <c r="B46" s="70"/>
      <c r="C46" s="167">
        <f>+SUM(C37:C42)</f>
        <v>0</v>
      </c>
    </row>
    <row r="47" spans="1:3" ht="15.75" customHeight="1">
      <c r="A47" s="71" t="s">
        <v>470</v>
      </c>
      <c r="B47" s="70"/>
      <c r="C47" s="167">
        <f>+C34-C46</f>
        <v>0</v>
      </c>
    </row>
    <row r="48" spans="1:3" ht="15.75" customHeight="1" thickBot="1">
      <c r="A48" s="61" t="s">
        <v>252</v>
      </c>
      <c r="B48" s="67"/>
      <c r="C48" s="168">
        <f>SUM(C37:C45)</f>
        <v>0</v>
      </c>
    </row>
    <row r="49" spans="1:3" ht="12.75">
      <c r="A49" s="772" t="str">
        <f>+DAP1!A46:L46</f>
        <v>Formulář zpracovala ASPEKT HM, daňová, účetní a auditorská kancelář, www.danovapriznani.cz, business.center.cz</v>
      </c>
      <c r="B49" s="773"/>
      <c r="C49" s="773"/>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9"/>
  <sheetViews>
    <sheetView zoomScalePageLayoutView="0"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10.71093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884" t="s">
        <v>166</v>
      </c>
      <c r="B1" s="885"/>
      <c r="C1" s="885"/>
      <c r="D1" s="885"/>
      <c r="E1" s="885"/>
      <c r="F1" s="885"/>
      <c r="G1" s="886"/>
      <c r="H1" s="275" t="s">
        <v>286</v>
      </c>
      <c r="I1" s="892">
        <f>DAP1!A9</f>
      </c>
      <c r="J1" s="893"/>
      <c r="K1" s="641"/>
    </row>
    <row r="2" spans="1:11" ht="26.25" customHeight="1">
      <c r="A2" s="894" t="s">
        <v>376</v>
      </c>
      <c r="B2" s="894"/>
      <c r="C2" s="894"/>
      <c r="D2" s="894"/>
      <c r="E2" s="894"/>
      <c r="F2" s="894"/>
      <c r="G2" s="340"/>
      <c r="H2" s="895"/>
      <c r="I2" s="895"/>
      <c r="J2" s="895"/>
      <c r="K2" s="895"/>
    </row>
    <row r="3" spans="1:11" ht="36" customHeight="1">
      <c r="A3" s="873" t="s">
        <v>531</v>
      </c>
      <c r="B3" s="874"/>
      <c r="C3" s="874"/>
      <c r="D3" s="874"/>
      <c r="E3" s="874"/>
      <c r="F3" s="874"/>
      <c r="G3" s="874"/>
      <c r="H3" s="874"/>
      <c r="I3" s="874"/>
      <c r="J3" s="874"/>
      <c r="K3" s="874"/>
    </row>
    <row r="4" spans="1:11" ht="15.75" customHeight="1">
      <c r="A4" s="887" t="s">
        <v>377</v>
      </c>
      <c r="B4" s="340"/>
      <c r="C4" s="340"/>
      <c r="D4" s="340"/>
      <c r="E4" s="340"/>
      <c r="F4" s="340"/>
      <c r="G4" s="340"/>
      <c r="H4" s="340"/>
      <c r="I4" s="340"/>
      <c r="J4" s="340"/>
      <c r="K4" s="340"/>
    </row>
    <row r="5" spans="1:11" ht="15.75" customHeight="1">
      <c r="A5" s="888" t="s">
        <v>378</v>
      </c>
      <c r="B5" s="889"/>
      <c r="C5" s="889"/>
      <c r="D5" s="889"/>
      <c r="E5" s="889"/>
      <c r="F5" s="889"/>
      <c r="G5" s="889"/>
      <c r="H5" s="889"/>
      <c r="I5" s="889"/>
      <c r="J5" s="889"/>
      <c r="K5" s="889"/>
    </row>
    <row r="6" spans="1:11" ht="9.75" customHeight="1">
      <c r="A6" s="890" t="s">
        <v>124</v>
      </c>
      <c r="B6" s="890"/>
      <c r="C6" s="890"/>
      <c r="D6" s="890"/>
      <c r="E6" s="890"/>
      <c r="F6" s="890"/>
      <c r="G6" s="890"/>
      <c r="H6" s="890"/>
      <c r="I6" s="890"/>
      <c r="J6" s="890"/>
      <c r="K6" s="890"/>
    </row>
    <row r="7" spans="1:11" ht="7.5" customHeight="1" thickBot="1">
      <c r="A7" s="890"/>
      <c r="B7" s="891"/>
      <c r="C7" s="891"/>
      <c r="D7" s="891"/>
      <c r="E7" s="891"/>
      <c r="F7" s="891"/>
      <c r="G7" s="891"/>
      <c r="H7" s="891"/>
      <c r="I7" s="891"/>
      <c r="J7" s="891"/>
      <c r="K7" s="891"/>
    </row>
    <row r="8" spans="1:50" s="117" customFormat="1" ht="24" customHeight="1" thickBot="1">
      <c r="A8" s="871" t="s">
        <v>47</v>
      </c>
      <c r="B8" s="872"/>
      <c r="C8" s="102"/>
      <c r="D8" s="115"/>
      <c r="E8" s="871" t="s">
        <v>99</v>
      </c>
      <c r="F8" s="875"/>
      <c r="G8" s="102"/>
      <c r="H8" s="115"/>
      <c r="I8" s="871" t="s">
        <v>170</v>
      </c>
      <c r="J8" s="881"/>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7.5" customHeight="1" thickBot="1">
      <c r="A9" s="880"/>
      <c r="B9" s="880"/>
      <c r="C9" s="880"/>
      <c r="D9" s="880"/>
      <c r="E9" s="880"/>
      <c r="F9" s="880"/>
      <c r="G9" s="880"/>
      <c r="H9" s="880"/>
      <c r="I9" s="880"/>
      <c r="J9" s="880"/>
      <c r="K9" s="880"/>
    </row>
    <row r="10" spans="1:11" ht="12.75">
      <c r="A10" s="876"/>
      <c r="B10" s="877"/>
      <c r="C10" s="877"/>
      <c r="D10" s="877"/>
      <c r="E10" s="878"/>
      <c r="F10" s="879" t="s">
        <v>515</v>
      </c>
      <c r="G10" s="834"/>
      <c r="H10" s="835"/>
      <c r="I10" s="868" t="s">
        <v>524</v>
      </c>
      <c r="J10" s="869"/>
      <c r="K10" s="870"/>
    </row>
    <row r="11" spans="1:11" ht="18" customHeight="1">
      <c r="A11" s="20">
        <v>101</v>
      </c>
      <c r="B11" s="831" t="s">
        <v>126</v>
      </c>
      <c r="C11" s="831"/>
      <c r="D11" s="831"/>
      <c r="E11" s="832"/>
      <c r="F11" s="520">
        <f>+CEILING(ZAV!C34,1)-ZAV!C32</f>
        <v>0</v>
      </c>
      <c r="G11" s="822"/>
      <c r="H11" s="823"/>
      <c r="I11" s="824"/>
      <c r="J11" s="825"/>
      <c r="K11" s="826"/>
    </row>
    <row r="12" spans="1:11" ht="18" customHeight="1">
      <c r="A12" s="20">
        <v>102</v>
      </c>
      <c r="B12" s="831" t="s">
        <v>127</v>
      </c>
      <c r="C12" s="831"/>
      <c r="D12" s="831"/>
      <c r="E12" s="832"/>
      <c r="F12" s="520">
        <f>+IF(OR(EXACT(K8,"X"),EXACT(K8,"x")),FLOOR(D31*IF(D31&gt;0.5,1Př1!F11,MIN(2000000,1Př1!F11)),1),FLOOR(ZAV!C46,1))</f>
        <v>0</v>
      </c>
      <c r="G12" s="822"/>
      <c r="H12" s="823"/>
      <c r="I12" s="824"/>
      <c r="J12" s="825"/>
      <c r="K12" s="826"/>
    </row>
    <row r="13" spans="1:11" ht="18" customHeight="1">
      <c r="A13" s="20">
        <v>103</v>
      </c>
      <c r="B13" s="831" t="s">
        <v>537</v>
      </c>
      <c r="C13" s="831"/>
      <c r="D13" s="831"/>
      <c r="E13" s="832"/>
      <c r="F13" s="846"/>
      <c r="G13" s="847"/>
      <c r="H13" s="848"/>
      <c r="I13" s="824"/>
      <c r="J13" s="825"/>
      <c r="K13" s="826"/>
    </row>
    <row r="14" spans="1:11" ht="24" customHeight="1">
      <c r="A14" s="84">
        <v>104</v>
      </c>
      <c r="B14" s="882" t="s">
        <v>542</v>
      </c>
      <c r="C14" s="512"/>
      <c r="D14" s="512"/>
      <c r="E14" s="513"/>
      <c r="F14" s="520">
        <f>+F11-F12-F13</f>
        <v>0</v>
      </c>
      <c r="G14" s="822"/>
      <c r="H14" s="823"/>
      <c r="I14" s="824"/>
      <c r="J14" s="825"/>
      <c r="K14" s="826"/>
    </row>
    <row r="15" spans="1:11" ht="45" customHeight="1">
      <c r="A15" s="17">
        <v>105</v>
      </c>
      <c r="B15" s="882" t="s">
        <v>288</v>
      </c>
      <c r="C15" s="882"/>
      <c r="D15" s="882"/>
      <c r="E15" s="883"/>
      <c r="F15" s="857">
        <f>+SUM(1Př2!F20:G23)</f>
        <v>0</v>
      </c>
      <c r="G15" s="858"/>
      <c r="H15" s="859"/>
      <c r="I15" s="824"/>
      <c r="J15" s="825"/>
      <c r="K15" s="826"/>
    </row>
    <row r="16" spans="1:11" ht="45" customHeight="1">
      <c r="A16" s="86">
        <v>106</v>
      </c>
      <c r="B16" s="882" t="s">
        <v>287</v>
      </c>
      <c r="C16" s="882"/>
      <c r="D16" s="882"/>
      <c r="E16" s="883"/>
      <c r="F16" s="857">
        <f>+SUM(1Př2!F26:G29)</f>
        <v>0</v>
      </c>
      <c r="G16" s="858"/>
      <c r="H16" s="859"/>
      <c r="I16" s="824"/>
      <c r="J16" s="825"/>
      <c r="K16" s="826"/>
    </row>
    <row r="17" spans="1:11" ht="48" customHeight="1">
      <c r="A17" s="17">
        <v>107</v>
      </c>
      <c r="B17" s="882" t="s">
        <v>379</v>
      </c>
      <c r="C17" s="512"/>
      <c r="D17" s="512"/>
      <c r="E17" s="513"/>
      <c r="F17" s="520">
        <f>FLOOR(+F11*1Př2!G39,1)</f>
        <v>0</v>
      </c>
      <c r="G17" s="822"/>
      <c r="H17" s="823"/>
      <c r="I17" s="824"/>
      <c r="J17" s="825"/>
      <c r="K17" s="826"/>
    </row>
    <row r="18" spans="1:50" s="2" customFormat="1" ht="48" customHeight="1">
      <c r="A18" s="17">
        <v>108</v>
      </c>
      <c r="B18" s="833" t="s">
        <v>380</v>
      </c>
      <c r="C18" s="834"/>
      <c r="D18" s="834"/>
      <c r="E18" s="835"/>
      <c r="F18" s="520">
        <f>FLOOR(+F12*1Př2!G39,1)</f>
        <v>0</v>
      </c>
      <c r="G18" s="822"/>
      <c r="H18" s="823"/>
      <c r="I18" s="824"/>
      <c r="J18" s="825"/>
      <c r="K18" s="826"/>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48" customHeight="1">
      <c r="A19" s="17">
        <v>109</v>
      </c>
      <c r="B19" s="833" t="s">
        <v>381</v>
      </c>
      <c r="C19" s="834"/>
      <c r="D19" s="834"/>
      <c r="E19" s="835"/>
      <c r="F19" s="520">
        <v>0</v>
      </c>
      <c r="G19" s="822"/>
      <c r="H19" s="823"/>
      <c r="I19" s="824"/>
      <c r="J19" s="825"/>
      <c r="K19" s="826"/>
      <c r="L19" s="7"/>
      <c r="M19" s="151"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48" customHeight="1">
      <c r="A20" s="17">
        <v>110</v>
      </c>
      <c r="B20" s="833" t="s">
        <v>382</v>
      </c>
      <c r="C20" s="834"/>
      <c r="D20" s="834"/>
      <c r="E20" s="835"/>
      <c r="F20" s="520">
        <v>0</v>
      </c>
      <c r="G20" s="822"/>
      <c r="H20" s="823"/>
      <c r="I20" s="824"/>
      <c r="J20" s="825"/>
      <c r="K20" s="826"/>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831" t="s">
        <v>537</v>
      </c>
      <c r="C21" s="831"/>
      <c r="D21" s="831"/>
      <c r="E21" s="832"/>
      <c r="F21" s="846"/>
      <c r="G21" s="847"/>
      <c r="H21" s="848"/>
      <c r="I21" s="824"/>
      <c r="J21" s="825"/>
      <c r="K21" s="826"/>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833" t="s">
        <v>533</v>
      </c>
      <c r="C22" s="834"/>
      <c r="D22" s="834"/>
      <c r="E22" s="835"/>
      <c r="F22" s="520">
        <v>0</v>
      </c>
      <c r="G22" s="822"/>
      <c r="H22" s="823"/>
      <c r="I22" s="824"/>
      <c r="J22" s="825"/>
      <c r="K22" s="826"/>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c r="A23" s="86">
        <v>113</v>
      </c>
      <c r="B23" s="836" t="s">
        <v>14</v>
      </c>
      <c r="C23" s="837"/>
      <c r="D23" s="837"/>
      <c r="E23" s="838"/>
      <c r="F23" s="854">
        <f>IF(OR(F11&gt;800000,A28&gt;800000),T("LIMIT"),+F14+F15-F16-F17+F18+F19-F20-F21+F22)</f>
        <v>0</v>
      </c>
      <c r="G23" s="855"/>
      <c r="H23" s="856"/>
      <c r="I23" s="865"/>
      <c r="J23" s="866"/>
      <c r="K23" s="86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24" customHeight="1" thickBot="1">
      <c r="A24" s="18">
        <v>114</v>
      </c>
      <c r="B24" s="781" t="s">
        <v>383</v>
      </c>
      <c r="C24" s="782"/>
      <c r="D24" s="782"/>
      <c r="E24" s="783"/>
      <c r="F24" s="543">
        <f>+F23</f>
        <v>0</v>
      </c>
      <c r="G24" s="784"/>
      <c r="H24" s="785"/>
      <c r="I24" s="786"/>
      <c r="J24" s="787"/>
      <c r="K24" s="788"/>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8" customHeight="1">
      <c r="A25" s="860" t="s">
        <v>128</v>
      </c>
      <c r="B25" s="861"/>
      <c r="C25" s="861"/>
      <c r="D25" s="861"/>
      <c r="E25" s="861"/>
      <c r="F25" s="861"/>
      <c r="G25" s="861"/>
      <c r="H25" s="861"/>
      <c r="I25" s="861"/>
      <c r="J25" s="861"/>
      <c r="K25" s="861"/>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75" customHeight="1">
      <c r="A26" s="841" t="s">
        <v>171</v>
      </c>
      <c r="B26" s="842"/>
      <c r="C26" s="842"/>
      <c r="D26" s="842"/>
      <c r="E26" s="842"/>
      <c r="F26" s="842"/>
      <c r="G26" s="842"/>
      <c r="H26" s="842"/>
      <c r="I26" s="842"/>
      <c r="J26" s="842"/>
      <c r="K26" s="842"/>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2" customHeight="1" thickBot="1">
      <c r="A27" s="849" t="s">
        <v>101</v>
      </c>
      <c r="B27" s="688"/>
      <c r="C27" s="850"/>
      <c r="D27" s="850"/>
      <c r="E27" s="849" t="s">
        <v>519</v>
      </c>
      <c r="F27" s="851"/>
      <c r="G27" s="850"/>
      <c r="H27" s="850"/>
      <c r="I27" s="844" t="s">
        <v>384</v>
      </c>
      <c r="J27" s="844"/>
      <c r="K27" s="845"/>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8" customHeight="1" thickBot="1">
      <c r="A28" s="828">
        <v>0</v>
      </c>
      <c r="B28" s="843"/>
      <c r="C28" s="830"/>
      <c r="D28" s="148"/>
      <c r="E28" s="828">
        <f>+CEILING(ZAV!C43,1)</f>
        <v>0</v>
      </c>
      <c r="F28" s="829"/>
      <c r="G28" s="830"/>
      <c r="H28" s="148"/>
      <c r="I28" s="828">
        <v>0</v>
      </c>
      <c r="J28" s="839"/>
      <c r="K28" s="840"/>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c r="A29" s="841" t="s">
        <v>131</v>
      </c>
      <c r="B29" s="842"/>
      <c r="C29" s="842"/>
      <c r="D29" s="842"/>
      <c r="E29" s="842"/>
      <c r="F29" s="842"/>
      <c r="G29" s="842"/>
      <c r="H29" s="842"/>
      <c r="I29" s="842"/>
      <c r="J29" s="842"/>
      <c r="K29" s="842"/>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2" customHeight="1" thickBot="1">
      <c r="A30" s="844" t="s">
        <v>133</v>
      </c>
      <c r="B30" s="845"/>
      <c r="C30" s="845"/>
      <c r="D30" s="827" t="s">
        <v>132</v>
      </c>
      <c r="E30" s="827"/>
      <c r="F30" s="827" t="s">
        <v>512</v>
      </c>
      <c r="G30" s="827"/>
      <c r="H30" s="827" t="s">
        <v>513</v>
      </c>
      <c r="I30" s="827"/>
      <c r="J30" s="827" t="s">
        <v>543</v>
      </c>
      <c r="K30" s="82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8" customHeight="1" thickBot="1">
      <c r="A31" s="819">
        <f>+ZAKL_DATA!B29</f>
        <v>0</v>
      </c>
      <c r="B31" s="820"/>
      <c r="C31" s="821"/>
      <c r="D31" s="817">
        <v>0</v>
      </c>
      <c r="E31" s="818"/>
      <c r="F31" s="813">
        <f>+F11</f>
        <v>0</v>
      </c>
      <c r="G31" s="814"/>
      <c r="H31" s="813">
        <f>+F12+F13</f>
        <v>0</v>
      </c>
      <c r="I31" s="814"/>
      <c r="J31" s="852"/>
      <c r="K31" s="853"/>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2" customHeight="1" thickBot="1">
      <c r="A32" s="809" t="s">
        <v>134</v>
      </c>
      <c r="B32" s="810"/>
      <c r="C32" s="810"/>
      <c r="D32" s="810"/>
      <c r="E32" s="810"/>
      <c r="F32" s="810"/>
      <c r="G32" s="810"/>
      <c r="H32" s="810"/>
      <c r="I32" s="810"/>
      <c r="J32" s="810"/>
      <c r="K32" s="810"/>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797"/>
      <c r="B33" s="798"/>
      <c r="C33" s="798"/>
      <c r="D33" s="799">
        <v>0</v>
      </c>
      <c r="E33" s="800"/>
      <c r="F33" s="815">
        <v>0</v>
      </c>
      <c r="G33" s="816"/>
      <c r="H33" s="815">
        <v>0</v>
      </c>
      <c r="I33" s="816"/>
      <c r="J33" s="811"/>
      <c r="K33" s="812"/>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791"/>
      <c r="B34" s="792"/>
      <c r="C34" s="792"/>
      <c r="D34" s="793">
        <v>0</v>
      </c>
      <c r="E34" s="794"/>
      <c r="F34" s="795">
        <v>0</v>
      </c>
      <c r="G34" s="796"/>
      <c r="H34" s="795">
        <v>0</v>
      </c>
      <c r="I34" s="796"/>
      <c r="J34" s="789"/>
      <c r="K34" s="790"/>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c r="A35" s="791"/>
      <c r="B35" s="792"/>
      <c r="C35" s="792"/>
      <c r="D35" s="793">
        <v>0</v>
      </c>
      <c r="E35" s="794"/>
      <c r="F35" s="795">
        <v>0</v>
      </c>
      <c r="G35" s="796"/>
      <c r="H35" s="795">
        <v>0</v>
      </c>
      <c r="I35" s="796"/>
      <c r="J35" s="789"/>
      <c r="K35" s="790"/>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8" customHeight="1" thickBot="1">
      <c r="A36" s="805" t="s">
        <v>325</v>
      </c>
      <c r="B36" s="806"/>
      <c r="C36" s="806"/>
      <c r="D36" s="807"/>
      <c r="E36" s="808"/>
      <c r="F36" s="803">
        <f>SUM(F33:F35)+F31</f>
        <v>0</v>
      </c>
      <c r="G36" s="804"/>
      <c r="H36" s="803">
        <f>SUM(H33:H35)+H31</f>
        <v>0</v>
      </c>
      <c r="I36" s="804"/>
      <c r="J36" s="801"/>
      <c r="K36" s="802"/>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13.5" customHeight="1">
      <c r="A37" s="863" t="str">
        <f>+DAP1!A46</f>
        <v>Formulář zpracovala ASPEKT HM, daňová, účetní a auditorská kancelář, www.danovapriznani.cz, business.center.cz</v>
      </c>
      <c r="B37" s="863"/>
      <c r="C37" s="863"/>
      <c r="D37" s="863"/>
      <c r="E37" s="863"/>
      <c r="F37" s="863"/>
      <c r="G37" s="863"/>
      <c r="H37" s="863"/>
      <c r="I37" s="863"/>
      <c r="J37" s="863"/>
      <c r="K37" s="863"/>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s="2" customFormat="1" ht="9" customHeight="1">
      <c r="A38" s="864" t="s">
        <v>385</v>
      </c>
      <c r="B38" s="864"/>
      <c r="C38" s="864"/>
      <c r="D38" s="864"/>
      <c r="E38" s="864"/>
      <c r="F38" s="864"/>
      <c r="G38" s="864"/>
      <c r="H38" s="864"/>
      <c r="I38" s="864"/>
      <c r="J38" s="864"/>
      <c r="K38" s="864"/>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11" ht="13.5" customHeight="1">
      <c r="A39" s="862" t="s">
        <v>167</v>
      </c>
      <c r="B39" s="862"/>
      <c r="C39" s="862"/>
      <c r="D39" s="862"/>
      <c r="E39" s="862"/>
      <c r="F39" s="862"/>
      <c r="G39" s="862"/>
      <c r="H39" s="862"/>
      <c r="I39" s="862"/>
      <c r="J39" s="862"/>
      <c r="K39" s="862"/>
    </row>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sheetData>
  <sheetProtection password="EF65" sheet="1" objects="1" scenarios="1"/>
  <mergeCells count="101">
    <mergeCell ref="A1:G1"/>
    <mergeCell ref="A4:K4"/>
    <mergeCell ref="A5:K5"/>
    <mergeCell ref="A7:K7"/>
    <mergeCell ref="A6:K6"/>
    <mergeCell ref="I1:K1"/>
    <mergeCell ref="A2:G2"/>
    <mergeCell ref="H2:K2"/>
    <mergeCell ref="I8:J8"/>
    <mergeCell ref="B19:E19"/>
    <mergeCell ref="B20:E20"/>
    <mergeCell ref="B13:E13"/>
    <mergeCell ref="B14:E14"/>
    <mergeCell ref="B15:E15"/>
    <mergeCell ref="B16:E16"/>
    <mergeCell ref="B17:E17"/>
    <mergeCell ref="B18:E18"/>
    <mergeCell ref="F14:H14"/>
    <mergeCell ref="I14:K14"/>
    <mergeCell ref="A8:B8"/>
    <mergeCell ref="B11:E11"/>
    <mergeCell ref="B12:E12"/>
    <mergeCell ref="A3:K3"/>
    <mergeCell ref="F12:H12"/>
    <mergeCell ref="E8:F8"/>
    <mergeCell ref="A10:E10"/>
    <mergeCell ref="F10:H10"/>
    <mergeCell ref="A9:K9"/>
    <mergeCell ref="F11:H11"/>
    <mergeCell ref="I13:K13"/>
    <mergeCell ref="I10:K10"/>
    <mergeCell ref="I11:K11"/>
    <mergeCell ref="I12:K12"/>
    <mergeCell ref="F13:H13"/>
    <mergeCell ref="A39:K39"/>
    <mergeCell ref="A37:K37"/>
    <mergeCell ref="A38:K38"/>
    <mergeCell ref="F16:H16"/>
    <mergeCell ref="I21:K21"/>
    <mergeCell ref="I22:K22"/>
    <mergeCell ref="I23:K23"/>
    <mergeCell ref="I17:K17"/>
    <mergeCell ref="F22:H22"/>
    <mergeCell ref="F20:H20"/>
    <mergeCell ref="J34:K34"/>
    <mergeCell ref="F30:G30"/>
    <mergeCell ref="H30:I30"/>
    <mergeCell ref="J31:K31"/>
    <mergeCell ref="F23:H23"/>
    <mergeCell ref="F15:H15"/>
    <mergeCell ref="F17:H17"/>
    <mergeCell ref="I16:K16"/>
    <mergeCell ref="A25:K25"/>
    <mergeCell ref="A26:K26"/>
    <mergeCell ref="A29:K29"/>
    <mergeCell ref="A28:C28"/>
    <mergeCell ref="A30:C30"/>
    <mergeCell ref="D30:E30"/>
    <mergeCell ref="I15:K15"/>
    <mergeCell ref="I20:K20"/>
    <mergeCell ref="F21:H21"/>
    <mergeCell ref="A27:D27"/>
    <mergeCell ref="E27:H27"/>
    <mergeCell ref="I27:K27"/>
    <mergeCell ref="F18:H18"/>
    <mergeCell ref="F19:H19"/>
    <mergeCell ref="I18:K18"/>
    <mergeCell ref="I19:K19"/>
    <mergeCell ref="J30:K30"/>
    <mergeCell ref="E28:G28"/>
    <mergeCell ref="B21:E21"/>
    <mergeCell ref="B22:E22"/>
    <mergeCell ref="B23:E23"/>
    <mergeCell ref="I28:K28"/>
    <mergeCell ref="A34:C34"/>
    <mergeCell ref="D34:E34"/>
    <mergeCell ref="A32:K32"/>
    <mergeCell ref="J33:K33"/>
    <mergeCell ref="H31:I31"/>
    <mergeCell ref="F31:G31"/>
    <mergeCell ref="F33:G33"/>
    <mergeCell ref="H33:I33"/>
    <mergeCell ref="D31:E31"/>
    <mergeCell ref="A31:C31"/>
    <mergeCell ref="J36:K36"/>
    <mergeCell ref="F36:G36"/>
    <mergeCell ref="H36:I36"/>
    <mergeCell ref="F35:G35"/>
    <mergeCell ref="H35:I35"/>
    <mergeCell ref="A36:C36"/>
    <mergeCell ref="D36:E36"/>
    <mergeCell ref="B24:E24"/>
    <mergeCell ref="F24:H24"/>
    <mergeCell ref="I24:K24"/>
    <mergeCell ref="J35:K35"/>
    <mergeCell ref="A35:C35"/>
    <mergeCell ref="D35:E35"/>
    <mergeCell ref="F34:G34"/>
    <mergeCell ref="H34:I34"/>
    <mergeCell ref="A33:C33"/>
    <mergeCell ref="D33:E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841" t="s">
        <v>129</v>
      </c>
      <c r="B1" s="900"/>
      <c r="C1" s="900"/>
      <c r="D1" s="900"/>
      <c r="E1" s="900"/>
      <c r="F1" s="900"/>
      <c r="G1" s="900"/>
    </row>
    <row r="2" spans="1:52" ht="15.75" customHeight="1" thickBot="1">
      <c r="A2" s="901" t="s">
        <v>289</v>
      </c>
      <c r="B2" s="458"/>
      <c r="C2" s="143" t="s">
        <v>163</v>
      </c>
      <c r="D2" s="143"/>
      <c r="E2" s="143" t="s">
        <v>164</v>
      </c>
      <c r="F2" s="142" t="s">
        <v>165</v>
      </c>
      <c r="G2" s="142" t="s">
        <v>327</v>
      </c>
      <c r="AY2"/>
      <c r="AZ2"/>
    </row>
    <row r="3" spans="1:52" ht="15.75" customHeight="1" thickBot="1">
      <c r="A3" s="898"/>
      <c r="B3" s="899"/>
      <c r="C3" s="896"/>
      <c r="D3" s="897"/>
      <c r="E3" s="141"/>
      <c r="F3" s="146"/>
      <c r="G3" s="147">
        <v>12</v>
      </c>
      <c r="AY3"/>
      <c r="AZ3"/>
    </row>
    <row r="4" spans="1:7" ht="18" customHeight="1">
      <c r="A4" s="934" t="s">
        <v>107</v>
      </c>
      <c r="B4" s="935"/>
      <c r="C4" s="935"/>
      <c r="D4" s="935"/>
      <c r="E4" s="935"/>
      <c r="F4" s="935"/>
      <c r="G4" s="935"/>
    </row>
    <row r="5" spans="1:7" ht="15.75" customHeight="1" thickBot="1">
      <c r="A5" s="945" t="s">
        <v>71</v>
      </c>
      <c r="B5" s="946"/>
      <c r="C5" s="946"/>
      <c r="D5" s="946"/>
      <c r="E5" s="946"/>
      <c r="F5" s="946"/>
      <c r="G5" s="946"/>
    </row>
    <row r="6" spans="1:7" ht="22.5">
      <c r="A6" s="943"/>
      <c r="B6" s="572"/>
      <c r="C6" s="572"/>
      <c r="D6" s="572"/>
      <c r="E6" s="944"/>
      <c r="F6" s="88" t="s">
        <v>173</v>
      </c>
      <c r="G6" s="89" t="s">
        <v>172</v>
      </c>
    </row>
    <row r="7" spans="1:7" ht="15.75" customHeight="1">
      <c r="A7" s="49" t="s">
        <v>499</v>
      </c>
      <c r="B7" s="939" t="s">
        <v>429</v>
      </c>
      <c r="C7" s="939"/>
      <c r="D7" s="939"/>
      <c r="E7" s="570"/>
      <c r="F7" s="72">
        <f>+ZAV!B7</f>
        <v>0</v>
      </c>
      <c r="G7" s="87">
        <f>+ZAV!C7</f>
        <v>0</v>
      </c>
    </row>
    <row r="8" spans="1:7" ht="15.75" customHeight="1">
      <c r="A8" s="49" t="s">
        <v>500</v>
      </c>
      <c r="B8" s="939" t="s">
        <v>138</v>
      </c>
      <c r="C8" s="939"/>
      <c r="D8" s="939"/>
      <c r="E8" s="570"/>
      <c r="F8" s="72">
        <f>+ZAV!B9</f>
        <v>0</v>
      </c>
      <c r="G8" s="87">
        <f>+ZAV!C9</f>
        <v>0</v>
      </c>
    </row>
    <row r="9" spans="1:7" ht="15.75" customHeight="1">
      <c r="A9" s="49" t="s">
        <v>501</v>
      </c>
      <c r="B9" s="939" t="s">
        <v>108</v>
      </c>
      <c r="C9" s="939"/>
      <c r="D9" s="939"/>
      <c r="E9" s="570"/>
      <c r="F9" s="72">
        <f>+ZAV!B10</f>
        <v>0</v>
      </c>
      <c r="G9" s="87">
        <f>+ZAV!C10</f>
        <v>0</v>
      </c>
    </row>
    <row r="10" spans="1:7" ht="15.75" customHeight="1">
      <c r="A10" s="49" t="s">
        <v>181</v>
      </c>
      <c r="B10" s="939" t="s">
        <v>506</v>
      </c>
      <c r="C10" s="939"/>
      <c r="D10" s="939"/>
      <c r="E10" s="570"/>
      <c r="F10" s="72">
        <f>+ZAV!B12</f>
        <v>0</v>
      </c>
      <c r="G10" s="87">
        <f>+ZAV!C12</f>
        <v>0</v>
      </c>
    </row>
    <row r="11" spans="1:7" ht="15.75" customHeight="1">
      <c r="A11" s="49" t="s">
        <v>424</v>
      </c>
      <c r="B11" s="939" t="s">
        <v>109</v>
      </c>
      <c r="C11" s="939"/>
      <c r="D11" s="939"/>
      <c r="E11" s="570"/>
      <c r="F11" s="72">
        <f>+ZAV!B13+ZAV!B14</f>
        <v>0</v>
      </c>
      <c r="G11" s="87">
        <f>+ZAV!C13+ZAV!C14</f>
        <v>0</v>
      </c>
    </row>
    <row r="12" spans="1:7" ht="15.75" customHeight="1">
      <c r="A12" s="49" t="s">
        <v>180</v>
      </c>
      <c r="B12" s="939" t="s">
        <v>110</v>
      </c>
      <c r="C12" s="939"/>
      <c r="D12" s="939"/>
      <c r="E12" s="570"/>
      <c r="F12" s="72">
        <f>+ZAV!B15+ZAV!B11+ZAV!B8</f>
        <v>0</v>
      </c>
      <c r="G12" s="87">
        <f>+ZAV!C15+ZAV!C11+ZAV!C8</f>
        <v>0</v>
      </c>
    </row>
    <row r="13" spans="1:7" ht="15.75" customHeight="1">
      <c r="A13" s="49" t="s">
        <v>179</v>
      </c>
      <c r="B13" s="939" t="s">
        <v>111</v>
      </c>
      <c r="C13" s="939"/>
      <c r="D13" s="939"/>
      <c r="E13" s="570"/>
      <c r="F13" s="72">
        <f>+ZAV!B19+ZAV!B20</f>
        <v>0</v>
      </c>
      <c r="G13" s="87">
        <f>+ZAV!C19+ZAV!C20</f>
        <v>0</v>
      </c>
    </row>
    <row r="14" spans="1:7" ht="15.75" customHeight="1" thickBot="1">
      <c r="A14" s="50" t="s">
        <v>178</v>
      </c>
      <c r="B14" s="940" t="s">
        <v>176</v>
      </c>
      <c r="C14" s="940"/>
      <c r="D14" s="940"/>
      <c r="E14" s="578"/>
      <c r="F14" s="73">
        <f>+ZAV!B22</f>
        <v>0</v>
      </c>
      <c r="G14" s="103">
        <f>+ZAV!C22</f>
        <v>0</v>
      </c>
    </row>
    <row r="15" spans="1:7" ht="9" customHeight="1" thickBot="1">
      <c r="A15" s="934"/>
      <c r="B15" s="935"/>
      <c r="C15" s="935"/>
      <c r="D15" s="935"/>
      <c r="E15" s="935"/>
      <c r="F15" s="935"/>
      <c r="G15" s="935"/>
    </row>
    <row r="16" spans="1:7" ht="15.75" customHeight="1" thickBot="1">
      <c r="A16" s="90" t="s">
        <v>177</v>
      </c>
      <c r="B16" s="118" t="s">
        <v>265</v>
      </c>
      <c r="C16" s="936"/>
      <c r="D16" s="937"/>
      <c r="E16" s="938"/>
      <c r="F16" s="935"/>
      <c r="G16" s="935"/>
    </row>
    <row r="17" spans="1:7" ht="15" customHeight="1">
      <c r="A17" s="902" t="s">
        <v>112</v>
      </c>
      <c r="B17" s="903"/>
      <c r="C17" s="903"/>
      <c r="D17" s="903"/>
      <c r="E17" s="903"/>
      <c r="F17" s="903"/>
      <c r="G17" s="903"/>
    </row>
    <row r="18" spans="1:7" ht="18" customHeight="1" thickBot="1">
      <c r="A18" s="906" t="s">
        <v>74</v>
      </c>
      <c r="B18" s="907"/>
      <c r="C18" s="907"/>
      <c r="D18" s="907"/>
      <c r="E18" s="907"/>
      <c r="F18" s="907"/>
      <c r="G18" s="907"/>
    </row>
    <row r="19" spans="1:7" ht="24" customHeight="1">
      <c r="A19" s="93" t="s">
        <v>27</v>
      </c>
      <c r="B19" s="908" t="s">
        <v>328</v>
      </c>
      <c r="C19" s="909"/>
      <c r="D19" s="909"/>
      <c r="E19" s="910"/>
      <c r="F19" s="911" t="s">
        <v>26</v>
      </c>
      <c r="G19" s="912"/>
    </row>
    <row r="20" spans="1:7" ht="15.75" customHeight="1">
      <c r="A20" s="47" t="s">
        <v>499</v>
      </c>
      <c r="B20" s="913"/>
      <c r="C20" s="913"/>
      <c r="D20" s="913"/>
      <c r="E20" s="913"/>
      <c r="F20" s="904"/>
      <c r="G20" s="905"/>
    </row>
    <row r="21" spans="1:7" ht="15.75" customHeight="1">
      <c r="A21" s="47" t="s">
        <v>500</v>
      </c>
      <c r="B21" s="913"/>
      <c r="C21" s="913"/>
      <c r="D21" s="913"/>
      <c r="E21" s="913"/>
      <c r="F21" s="904"/>
      <c r="G21" s="905"/>
    </row>
    <row r="22" spans="1:7" ht="15.75" customHeight="1">
      <c r="A22" s="47" t="s">
        <v>501</v>
      </c>
      <c r="B22" s="913"/>
      <c r="C22" s="913"/>
      <c r="D22" s="913"/>
      <c r="E22" s="913"/>
      <c r="F22" s="904"/>
      <c r="G22" s="905"/>
    </row>
    <row r="23" spans="1:7" ht="15.75" customHeight="1" thickBot="1">
      <c r="A23" s="48" t="s">
        <v>181</v>
      </c>
      <c r="B23" s="915"/>
      <c r="C23" s="915"/>
      <c r="D23" s="915"/>
      <c r="E23" s="915"/>
      <c r="F23" s="916"/>
      <c r="G23" s="917"/>
    </row>
    <row r="24" spans="1:7" ht="13.5" thickBot="1">
      <c r="A24" s="906"/>
      <c r="B24" s="907"/>
      <c r="C24" s="907"/>
      <c r="D24" s="907"/>
      <c r="E24" s="907"/>
      <c r="F24" s="907"/>
      <c r="G24" s="907"/>
    </row>
    <row r="25" spans="1:7" ht="24.75" customHeight="1">
      <c r="A25" s="93" t="s">
        <v>27</v>
      </c>
      <c r="B25" s="908" t="s">
        <v>329</v>
      </c>
      <c r="C25" s="909"/>
      <c r="D25" s="909"/>
      <c r="E25" s="910"/>
      <c r="F25" s="911" t="s">
        <v>26</v>
      </c>
      <c r="G25" s="912"/>
    </row>
    <row r="26" spans="1:7" ht="15.75" customHeight="1">
      <c r="A26" s="47" t="s">
        <v>499</v>
      </c>
      <c r="B26" s="913"/>
      <c r="C26" s="913"/>
      <c r="D26" s="913"/>
      <c r="E26" s="913"/>
      <c r="F26" s="904"/>
      <c r="G26" s="905"/>
    </row>
    <row r="27" spans="1:7" ht="15.75" customHeight="1">
      <c r="A27" s="47" t="s">
        <v>500</v>
      </c>
      <c r="B27" s="913"/>
      <c r="C27" s="913"/>
      <c r="D27" s="913"/>
      <c r="E27" s="913"/>
      <c r="F27" s="904"/>
      <c r="G27" s="905"/>
    </row>
    <row r="28" spans="1:7" ht="15.75" customHeight="1">
      <c r="A28" s="47" t="s">
        <v>501</v>
      </c>
      <c r="B28" s="913"/>
      <c r="C28" s="913"/>
      <c r="D28" s="913"/>
      <c r="E28" s="913"/>
      <c r="F28" s="904"/>
      <c r="G28" s="905"/>
    </row>
    <row r="29" spans="1:7" ht="15.75" customHeight="1" thickBot="1">
      <c r="A29" s="48" t="s">
        <v>181</v>
      </c>
      <c r="B29" s="915"/>
      <c r="C29" s="915"/>
      <c r="D29" s="915"/>
      <c r="E29" s="915"/>
      <c r="F29" s="916"/>
      <c r="G29" s="917"/>
    </row>
    <row r="30" spans="1:7" ht="18" customHeight="1" thickBot="1">
      <c r="A30" s="906" t="s">
        <v>386</v>
      </c>
      <c r="B30" s="907"/>
      <c r="C30" s="907"/>
      <c r="D30" s="907"/>
      <c r="E30" s="907"/>
      <c r="F30" s="907"/>
      <c r="G30" s="907"/>
    </row>
    <row r="31" spans="1:7" ht="15.75" customHeight="1">
      <c r="A31" s="919" t="s">
        <v>387</v>
      </c>
      <c r="B31" s="920"/>
      <c r="C31" s="920"/>
      <c r="D31" s="920"/>
      <c r="E31" s="920"/>
      <c r="F31" s="920"/>
      <c r="G31" s="921"/>
    </row>
    <row r="32" spans="1:7" ht="15.75" customHeight="1">
      <c r="A32" s="99"/>
      <c r="B32" s="32" t="s">
        <v>290</v>
      </c>
      <c r="C32" s="914" t="s">
        <v>419</v>
      </c>
      <c r="D32" s="914"/>
      <c r="E32" s="32" t="s">
        <v>516</v>
      </c>
      <c r="F32" s="32" t="s">
        <v>420</v>
      </c>
      <c r="G32" s="33" t="s">
        <v>421</v>
      </c>
    </row>
    <row r="33" spans="1:7" ht="15.75" customHeight="1">
      <c r="A33" s="34">
        <v>1</v>
      </c>
      <c r="B33" s="105"/>
      <c r="C33" s="929"/>
      <c r="D33" s="929"/>
      <c r="E33" s="36"/>
      <c r="F33" s="39"/>
      <c r="G33" s="38"/>
    </row>
    <row r="34" spans="1:7" ht="15.75" customHeight="1">
      <c r="A34" s="34">
        <v>2</v>
      </c>
      <c r="B34" s="37"/>
      <c r="C34" s="929"/>
      <c r="D34" s="929"/>
      <c r="E34" s="106"/>
      <c r="F34" s="107"/>
      <c r="G34" s="108"/>
    </row>
    <row r="35" spans="1:7" ht="15.75" customHeight="1" thickBot="1">
      <c r="A35" s="35">
        <v>3</v>
      </c>
      <c r="B35" s="109"/>
      <c r="C35" s="918"/>
      <c r="D35" s="918"/>
      <c r="E35" s="109"/>
      <c r="F35" s="40"/>
      <c r="G35" s="41"/>
    </row>
    <row r="36" spans="1:7" ht="18" customHeight="1" thickBot="1">
      <c r="A36" s="922" t="s">
        <v>139</v>
      </c>
      <c r="B36" s="923"/>
      <c r="C36" s="923"/>
      <c r="D36" s="923"/>
      <c r="E36" s="923"/>
      <c r="F36" s="923"/>
      <c r="G36" s="923"/>
    </row>
    <row r="37" spans="1:7" ht="15.75" customHeight="1">
      <c r="A37" s="924" t="s">
        <v>388</v>
      </c>
      <c r="B37" s="925"/>
      <c r="C37" s="925"/>
      <c r="D37" s="925"/>
      <c r="E37" s="925"/>
      <c r="F37" s="925"/>
      <c r="G37" s="926"/>
    </row>
    <row r="38" spans="1:7" ht="24" customHeight="1">
      <c r="A38" s="100"/>
      <c r="B38" s="927" t="s">
        <v>290</v>
      </c>
      <c r="C38" s="928"/>
      <c r="D38" s="927" t="s">
        <v>419</v>
      </c>
      <c r="E38" s="928"/>
      <c r="F38" s="42" t="s">
        <v>105</v>
      </c>
      <c r="G38" s="43" t="s">
        <v>182</v>
      </c>
    </row>
    <row r="39" spans="1:7" ht="15.75" customHeight="1">
      <c r="A39" s="34">
        <v>1</v>
      </c>
      <c r="B39" s="930"/>
      <c r="C39" s="931"/>
      <c r="D39" s="930"/>
      <c r="E39" s="931"/>
      <c r="F39" s="9"/>
      <c r="G39" s="38"/>
    </row>
    <row r="40" spans="1:7" ht="15.75" customHeight="1" thickBot="1">
      <c r="A40" s="35">
        <v>2</v>
      </c>
      <c r="B40" s="932"/>
      <c r="C40" s="933"/>
      <c r="D40" s="932"/>
      <c r="E40" s="933"/>
      <c r="F40" s="10"/>
      <c r="G40" s="41"/>
    </row>
    <row r="41" spans="1:52" s="91" customFormat="1" ht="18" customHeight="1" thickBot="1">
      <c r="A41" s="922" t="s">
        <v>75</v>
      </c>
      <c r="B41" s="923"/>
      <c r="C41" s="923"/>
      <c r="D41" s="923"/>
      <c r="E41" s="923"/>
      <c r="F41" s="923"/>
      <c r="G41" s="923"/>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924" t="s">
        <v>389</v>
      </c>
      <c r="B42" s="925"/>
      <c r="C42" s="925"/>
      <c r="D42" s="925"/>
      <c r="E42" s="925"/>
      <c r="F42" s="925"/>
      <c r="G42" s="926"/>
    </row>
    <row r="43" spans="1:7" ht="24" customHeight="1">
      <c r="A43" s="100"/>
      <c r="B43" s="927" t="s">
        <v>290</v>
      </c>
      <c r="C43" s="928"/>
      <c r="D43" s="927" t="s">
        <v>419</v>
      </c>
      <c r="E43" s="928"/>
      <c r="F43" s="42" t="s">
        <v>516</v>
      </c>
      <c r="G43" s="43" t="s">
        <v>182</v>
      </c>
    </row>
    <row r="44" spans="1:7" ht="15.75" customHeight="1" thickBot="1">
      <c r="A44" s="35">
        <v>1</v>
      </c>
      <c r="B44" s="932"/>
      <c r="C44" s="933"/>
      <c r="D44" s="932"/>
      <c r="E44" s="933"/>
      <c r="F44" s="10"/>
      <c r="G44" s="41"/>
    </row>
    <row r="45" spans="1:7" ht="13.5" thickBot="1">
      <c r="A45" s="951" t="s">
        <v>194</v>
      </c>
      <c r="B45" s="952"/>
      <c r="C45" s="952"/>
      <c r="D45" s="952"/>
      <c r="E45" s="952"/>
      <c r="F45" s="952"/>
      <c r="G45" s="952"/>
    </row>
    <row r="46" spans="1:7" ht="12.75">
      <c r="A46" s="947" t="s">
        <v>76</v>
      </c>
      <c r="B46" s="948"/>
      <c r="C46" s="948"/>
      <c r="D46" s="948"/>
      <c r="E46" s="948"/>
      <c r="F46" s="44" t="s">
        <v>516</v>
      </c>
      <c r="G46" s="45" t="s">
        <v>517</v>
      </c>
    </row>
    <row r="47" spans="1:7" ht="13.5" thickBot="1">
      <c r="A47" s="949"/>
      <c r="B47" s="950"/>
      <c r="C47" s="950"/>
      <c r="D47" s="950"/>
      <c r="E47" s="950"/>
      <c r="F47" s="104"/>
      <c r="G47" s="46"/>
    </row>
    <row r="48" spans="1:7" ht="9" customHeight="1">
      <c r="A48" s="941" t="s">
        <v>291</v>
      </c>
      <c r="B48" s="382"/>
      <c r="C48" s="382"/>
      <c r="D48" s="382"/>
      <c r="E48" s="382"/>
      <c r="F48" s="382"/>
      <c r="G48" s="382"/>
    </row>
    <row r="49" spans="1:7" ht="9" customHeight="1">
      <c r="A49" s="942" t="s">
        <v>25</v>
      </c>
      <c r="B49" s="340"/>
      <c r="C49" s="340"/>
      <c r="D49" s="340"/>
      <c r="E49" s="340"/>
      <c r="F49" s="340"/>
      <c r="G49" s="340"/>
    </row>
    <row r="50" spans="1:7" ht="12.75">
      <c r="A50" s="862" t="s">
        <v>168</v>
      </c>
      <c r="B50" s="862"/>
      <c r="C50" s="862"/>
      <c r="D50" s="862"/>
      <c r="E50" s="862"/>
      <c r="F50" s="862"/>
      <c r="G50" s="862"/>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A48:G48"/>
    <mergeCell ref="A49:G49"/>
    <mergeCell ref="A6:E6"/>
    <mergeCell ref="A5:G5"/>
    <mergeCell ref="A46:E47"/>
    <mergeCell ref="B11:E11"/>
    <mergeCell ref="B13:E13"/>
    <mergeCell ref="B44:C44"/>
    <mergeCell ref="D44:E44"/>
    <mergeCell ref="A45:G45"/>
    <mergeCell ref="A4:G4"/>
    <mergeCell ref="C16:D16"/>
    <mergeCell ref="A15:G15"/>
    <mergeCell ref="E16:G16"/>
    <mergeCell ref="B12:E12"/>
    <mergeCell ref="B14:E14"/>
    <mergeCell ref="B7:E7"/>
    <mergeCell ref="B8:E8"/>
    <mergeCell ref="B9:E9"/>
    <mergeCell ref="B10:E10"/>
    <mergeCell ref="B43:C43"/>
    <mergeCell ref="D43:E43"/>
    <mergeCell ref="B39:C39"/>
    <mergeCell ref="D39:E39"/>
    <mergeCell ref="B40:C40"/>
    <mergeCell ref="D40:E40"/>
    <mergeCell ref="A41:G41"/>
    <mergeCell ref="A36:G36"/>
    <mergeCell ref="A37:G37"/>
    <mergeCell ref="B38:C38"/>
    <mergeCell ref="D38:E38"/>
    <mergeCell ref="A42:G42"/>
    <mergeCell ref="F20:G20"/>
    <mergeCell ref="B21:E21"/>
    <mergeCell ref="F21:G21"/>
    <mergeCell ref="C33:D33"/>
    <mergeCell ref="C34:D34"/>
    <mergeCell ref="C35:D35"/>
    <mergeCell ref="A50:G50"/>
    <mergeCell ref="B22:E22"/>
    <mergeCell ref="F22:G22"/>
    <mergeCell ref="B29:E29"/>
    <mergeCell ref="F29:G29"/>
    <mergeCell ref="B28:E28"/>
    <mergeCell ref="F28:G28"/>
    <mergeCell ref="A30:G30"/>
    <mergeCell ref="A31:G31"/>
    <mergeCell ref="C32:D32"/>
    <mergeCell ref="B27:E27"/>
    <mergeCell ref="F27:G27"/>
    <mergeCell ref="B23:E23"/>
    <mergeCell ref="F23:G23"/>
    <mergeCell ref="B25:E25"/>
    <mergeCell ref="F25:G25"/>
    <mergeCell ref="B26:E26"/>
    <mergeCell ref="A24:G24"/>
    <mergeCell ref="C3:D3"/>
    <mergeCell ref="A3:B3"/>
    <mergeCell ref="A1:G1"/>
    <mergeCell ref="A2:B2"/>
    <mergeCell ref="A17:G17"/>
    <mergeCell ref="F26:G26"/>
    <mergeCell ref="A18:G18"/>
    <mergeCell ref="B19:E19"/>
    <mergeCell ref="F19:G19"/>
    <mergeCell ref="B20:E2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cp:lastModifiedBy>
  <cp:lastPrinted>2014-11-27T13:40:59Z</cp:lastPrinted>
  <dcterms:created xsi:type="dcterms:W3CDTF">2000-01-30T17:10:20Z</dcterms:created>
  <dcterms:modified xsi:type="dcterms:W3CDTF">2015-03-03T13:21:23Z</dcterms:modified>
  <cp:category/>
  <cp:version/>
  <cp:contentType/>
  <cp:contentStatus/>
</cp:coreProperties>
</file>